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U:\OTEPA\VA D ENERGIA\2022\0_PROGRAMA 5050\"/>
    </mc:Choice>
  </mc:AlternateContent>
  <xr:revisionPtr revIDLastSave="0" documentId="13_ncr:1_{5386738D-5CA3-497F-964D-9F2614763BA1}" xr6:coauthVersionLast="36" xr6:coauthVersionMax="36" xr10:uidLastSave="{00000000-0000-0000-0000-000000000000}"/>
  <bookViews>
    <workbookView xWindow="0" yWindow="0" windowWidth="19200" windowHeight="7050" firstSheet="1" activeTab="1" xr2:uid="{00000000-000D-0000-FFFF-FFFF00000000}"/>
  </bookViews>
  <sheets>
    <sheet name="Índex" sheetId="2" r:id="rId1"/>
    <sheet name="Entrada de dades " sheetId="11" r:id="rId2"/>
    <sheet name="Calcul de l'estalvi" sheetId="3" r:id="rId3"/>
    <sheet name="Llistat municipis" sheetId="12" state="hidden" r:id="rId4"/>
    <sheet name="Factors de conversió i emissió " sheetId="10" state="hidden" r:id="rId5"/>
  </sheets>
  <externalReferences>
    <externalReference r:id="rId6"/>
  </externalReferences>
  <definedNames>
    <definedName name="_xlnm._FilterDatabase" localSheetId="3" hidden="1">'Llistat municipis'!$A$1:$I$312</definedName>
    <definedName name="combustibles">#REF!</definedName>
    <definedName name="EM">[1]EM!$A$2:$A$45</definedName>
    <definedName name="EMA">[1]EM!$A$2:$A$46</definedName>
  </definedNames>
  <calcPr calcId="191029"/>
</workbook>
</file>

<file path=xl/calcChain.xml><?xml version="1.0" encoding="utf-8"?>
<calcChain xmlns="http://schemas.openxmlformats.org/spreadsheetml/2006/main">
  <c r="D14" i="3" l="1"/>
  <c r="H14" i="3"/>
  <c r="G35" i="11" l="1"/>
  <c r="G36" i="11"/>
  <c r="G37" i="11"/>
  <c r="G38" i="11"/>
  <c r="G39" i="11"/>
  <c r="G40" i="11"/>
  <c r="G41" i="11"/>
  <c r="G42" i="11"/>
  <c r="G43" i="11"/>
  <c r="G44" i="11"/>
  <c r="G45" i="11"/>
  <c r="G46" i="11"/>
  <c r="C48" i="11"/>
  <c r="D48" i="11"/>
  <c r="E48" i="11"/>
  <c r="F48" i="11"/>
  <c r="H47" i="11"/>
  <c r="H48" i="11"/>
  <c r="H49" i="11" s="1"/>
  <c r="I47" i="11"/>
  <c r="G17" i="11"/>
  <c r="G18" i="11"/>
  <c r="G19" i="11"/>
  <c r="G20" i="11"/>
  <c r="G21" i="11"/>
  <c r="G22" i="11"/>
  <c r="G23" i="11"/>
  <c r="G24" i="11"/>
  <c r="G25" i="11"/>
  <c r="G26" i="11"/>
  <c r="G27" i="11"/>
  <c r="G28" i="11"/>
  <c r="H29" i="11"/>
  <c r="I29" i="11"/>
  <c r="C53" i="11"/>
  <c r="C52" i="11"/>
  <c r="G47" i="11" l="1"/>
  <c r="G29" i="11"/>
  <c r="B11" i="3" s="1"/>
  <c r="D11" i="3" s="1"/>
  <c r="G48" i="11"/>
  <c r="G49" i="11" s="1"/>
  <c r="G11" i="3" s="1"/>
  <c r="I49" i="11"/>
  <c r="C11" i="3" l="1"/>
  <c r="F49" i="11"/>
  <c r="F11" i="3"/>
  <c r="H11" i="3" s="1"/>
  <c r="F18" i="3" l="1"/>
  <c r="F19" i="3" s="1"/>
</calcChain>
</file>

<file path=xl/sharedStrings.xml><?xml version="1.0" encoding="utf-8"?>
<sst xmlns="http://schemas.openxmlformats.org/spreadsheetml/2006/main" count="1055" uniqueCount="416">
  <si>
    <t>febrer</t>
  </si>
  <si>
    <t>març</t>
  </si>
  <si>
    <t>abril</t>
  </si>
  <si>
    <t>maig</t>
  </si>
  <si>
    <t>juny</t>
  </si>
  <si>
    <t>juliol</t>
  </si>
  <si>
    <t>agost</t>
  </si>
  <si>
    <t>setembre</t>
  </si>
  <si>
    <t>octubre</t>
  </si>
  <si>
    <t>novembre</t>
  </si>
  <si>
    <t>desembre</t>
  </si>
  <si>
    <t>TOTAL</t>
  </si>
  <si>
    <t>kWh</t>
  </si>
  <si>
    <t xml:space="preserve">Benvinguts i benvingudes !!! </t>
  </si>
  <si>
    <t xml:space="preserve">Doncs, coneixent el que es consumeix d'electricitat i combustibles a l'escola i comparant-ho  </t>
  </si>
  <si>
    <t xml:space="preserve">amb els anys que no fèiem res. </t>
  </si>
  <si>
    <r>
      <t>I, com sabem si amb les nostres accions realment estem estalviant</t>
    </r>
    <r>
      <rPr>
        <b/>
        <sz val="22"/>
        <color indexed="50"/>
        <rFont val="Calibri"/>
        <family val="2"/>
      </rPr>
      <t xml:space="preserve">? </t>
    </r>
  </si>
  <si>
    <t xml:space="preserve">Per qualsevol dubte us podeu posar en contacte amb </t>
  </si>
  <si>
    <t>euros</t>
  </si>
  <si>
    <t>gener</t>
  </si>
  <si>
    <t xml:space="preserve">2. CONSUM DE COMBUSTIBLE </t>
  </si>
  <si>
    <t>Any</t>
  </si>
  <si>
    <t>Estalvi aconseguit (kWh)</t>
  </si>
  <si>
    <t>Estalvi aconseguit (€)</t>
  </si>
  <si>
    <t xml:space="preserve">2. CÀLCUL DE L'ESTALVI ACONSEGUIT EN COMBUSTIBLE </t>
  </si>
  <si>
    <t>Combustible</t>
  </si>
  <si>
    <t>Factor d’emissió estàndard</t>
  </si>
  <si>
    <t>Gas natural</t>
  </si>
  <si>
    <t>Fueloil</t>
  </si>
  <si>
    <t>Gasolina</t>
  </si>
  <si>
    <t>Gas-oil</t>
  </si>
  <si>
    <t>GLP</t>
  </si>
  <si>
    <r>
      <t>kgCO</t>
    </r>
    <r>
      <rPr>
        <b/>
        <vertAlign val="subscript"/>
        <sz val="11"/>
        <rFont val="Calibri"/>
        <family val="2"/>
      </rPr>
      <t>2</t>
    </r>
    <r>
      <rPr>
        <b/>
        <sz val="11"/>
        <rFont val="Calibri"/>
        <family val="2"/>
      </rPr>
      <t>/kWh</t>
    </r>
  </si>
  <si>
    <t>Mix elèctric g. CO2 /kWh</t>
  </si>
  <si>
    <t xml:space="preserve">Atenció!!! Si a l'estalvi aconseguit teniu una xifra negativa vol dir que no heu estalviat!!!! </t>
  </si>
  <si>
    <t>€</t>
  </si>
  <si>
    <t xml:space="preserve">1. CONSUM D'ELECTRICITAT. </t>
  </si>
  <si>
    <t xml:space="preserve">1. CÀLCUL DE L'ESTALVI ACONSEGUIT EN ELECTRICITAT. </t>
  </si>
  <si>
    <t xml:space="preserve">Mitjana </t>
  </si>
  <si>
    <t>1 KG estella forestal</t>
  </si>
  <si>
    <t>1 litre de gasoil</t>
  </si>
  <si>
    <t>1 kg de propà</t>
  </si>
  <si>
    <t>1 bombona de butà (12,5l)</t>
  </si>
  <si>
    <t>1. FACTORS DE CONVERSIÓ PER PASSAR D'UNITATS TÈRMIQUES A kWh*</t>
  </si>
  <si>
    <t>2. FACTORS D'EMISSIÓ PER CALCULAR LES EMISIONS DE GASOS D'EFECTE HIVERNACLE EN EL CONSUM DE COMBUSTIBLE*</t>
  </si>
  <si>
    <t>3. FACTORS D'EMISSIÓ PER CALCULAR LES EMISIONS DE GASSOS D'EFECTE HIVERNACLE EN EL CONSUM D'ELECTRICITA*</t>
  </si>
  <si>
    <t>Escull el teu municipi</t>
  </si>
  <si>
    <t>Abrera</t>
  </si>
  <si>
    <t>Aguilar de Segarra</t>
  </si>
  <si>
    <t>Aiguafreda</t>
  </si>
  <si>
    <t>Alella</t>
  </si>
  <si>
    <t>Alpens</t>
  </si>
  <si>
    <t>l'Ametlla del Vallès</t>
  </si>
  <si>
    <t>Arenys de Mar</t>
  </si>
  <si>
    <t>Arenys de Munt</t>
  </si>
  <si>
    <t>Argençola</t>
  </si>
  <si>
    <t>Argentona</t>
  </si>
  <si>
    <t>Artés</t>
  </si>
  <si>
    <t>Avinyó</t>
  </si>
  <si>
    <t>Avinyonet del Penedès</t>
  </si>
  <si>
    <t>Badalona</t>
  </si>
  <si>
    <t>Badia del Vallès</t>
  </si>
  <si>
    <t>Bagà</t>
  </si>
  <si>
    <t>Balenyà</t>
  </si>
  <si>
    <t>Balsareny</t>
  </si>
  <si>
    <t>Barberà del Vallès</t>
  </si>
  <si>
    <t>Barcelona</t>
  </si>
  <si>
    <t>Begues</t>
  </si>
  <si>
    <t>Bellprat</t>
  </si>
  <si>
    <t>Berga</t>
  </si>
  <si>
    <t>Bigues i Riells</t>
  </si>
  <si>
    <t>Borredà</t>
  </si>
  <si>
    <t>Cabrera d'Anoia</t>
  </si>
  <si>
    <t>Cabrera de Mar</t>
  </si>
  <si>
    <t>Cabrils</t>
  </si>
  <si>
    <t>Calaf</t>
  </si>
  <si>
    <t>Calders</t>
  </si>
  <si>
    <t>Caldes d'Estrac</t>
  </si>
  <si>
    <t>Caldes de Montbui</t>
  </si>
  <si>
    <t>Calella</t>
  </si>
  <si>
    <t>Calonge de Segarra</t>
  </si>
  <si>
    <t>Calldetenes</t>
  </si>
  <si>
    <t>Callús</t>
  </si>
  <si>
    <t>Campins</t>
  </si>
  <si>
    <t>Canet de Mar</t>
  </si>
  <si>
    <t>Canovelles</t>
  </si>
  <si>
    <t>Cànoves i Samalús</t>
  </si>
  <si>
    <t>Canyelles</t>
  </si>
  <si>
    <t>Capellades</t>
  </si>
  <si>
    <t>Capolat</t>
  </si>
  <si>
    <t>Cardedeu</t>
  </si>
  <si>
    <t>Cardona</t>
  </si>
  <si>
    <t>Carme</t>
  </si>
  <si>
    <t>Casserres</t>
  </si>
  <si>
    <t>Castell de l'Areny</t>
  </si>
  <si>
    <t>Castellar de n'Hug</t>
  </si>
  <si>
    <t>Castellar del Riu</t>
  </si>
  <si>
    <t>Castellar del Vallès</t>
  </si>
  <si>
    <t>Castellbell i el Vilar</t>
  </si>
  <si>
    <t>Castellbisbal</t>
  </si>
  <si>
    <t>Castellcir</t>
  </si>
  <si>
    <t>Castelldefels</t>
  </si>
  <si>
    <t>Castellet i la Gornal</t>
  </si>
  <si>
    <t>Castellfollit de Riubregós</t>
  </si>
  <si>
    <t>Castellgalí</t>
  </si>
  <si>
    <t>Castellnou de Bages</t>
  </si>
  <si>
    <t>Castellolí</t>
  </si>
  <si>
    <t>Castellterçol</t>
  </si>
  <si>
    <t>Castellví de la Marca</t>
  </si>
  <si>
    <t>Castellví de Rosanes</t>
  </si>
  <si>
    <t>Centelles</t>
  </si>
  <si>
    <t>Cercs</t>
  </si>
  <si>
    <t>Cervelló</t>
  </si>
  <si>
    <t>Collbató</t>
  </si>
  <si>
    <t>Collsuspina</t>
  </si>
  <si>
    <t>Copons</t>
  </si>
  <si>
    <t>Corbera de Llobregat</t>
  </si>
  <si>
    <t>Cornellà de Llobregat</t>
  </si>
  <si>
    <t>Cubelles</t>
  </si>
  <si>
    <t>Dosrius</t>
  </si>
  <si>
    <t>Esparreguera</t>
  </si>
  <si>
    <t>Esplugues de Llobregat</t>
  </si>
  <si>
    <t>Fígols</t>
  </si>
  <si>
    <t>Fogars de la Selva</t>
  </si>
  <si>
    <t>Fogars de Montclús</t>
  </si>
  <si>
    <t>Folgueroles</t>
  </si>
  <si>
    <t>Fonollosa</t>
  </si>
  <si>
    <t>Gallifa</t>
  </si>
  <si>
    <t>Gavà</t>
  </si>
  <si>
    <t>Gaià</t>
  </si>
  <si>
    <t>Gelida</t>
  </si>
  <si>
    <t>Gironella</t>
  </si>
  <si>
    <t>Gisclareny</t>
  </si>
  <si>
    <t>La Granada</t>
  </si>
  <si>
    <t>Granera</t>
  </si>
  <si>
    <t>Granollers</t>
  </si>
  <si>
    <t>Gualba</t>
  </si>
  <si>
    <t>Guardiola de Berguedà</t>
  </si>
  <si>
    <t>Gurb</t>
  </si>
  <si>
    <t>Igualada</t>
  </si>
  <si>
    <t>Jorba</t>
  </si>
  <si>
    <t>Lliçà d'Amunt</t>
  </si>
  <si>
    <t>Lliçà de Vall</t>
  </si>
  <si>
    <t>Llinars del Vallès</t>
  </si>
  <si>
    <t>Lluçà</t>
  </si>
  <si>
    <t>Malgrat de Mar</t>
  </si>
  <si>
    <t>Malla</t>
  </si>
  <si>
    <t>Manlleu</t>
  </si>
  <si>
    <t>Manresa</t>
  </si>
  <si>
    <t>Marganell</t>
  </si>
  <si>
    <t>Martorell</t>
  </si>
  <si>
    <t>Martorelles</t>
  </si>
  <si>
    <t>Masquefa</t>
  </si>
  <si>
    <t>Matadepera</t>
  </si>
  <si>
    <t>Mataró</t>
  </si>
  <si>
    <t>Mediona</t>
  </si>
  <si>
    <t>Molins de Rei</t>
  </si>
  <si>
    <t>Mollet del Vallès</t>
  </si>
  <si>
    <t>Montcada i Reixac</t>
  </si>
  <si>
    <t>Monistrol de Calders</t>
  </si>
  <si>
    <t>Monistrol de Montserrat</t>
  </si>
  <si>
    <t>Muntanyola</t>
  </si>
  <si>
    <t>Montclar</t>
  </si>
  <si>
    <t>Montesquiu</t>
  </si>
  <si>
    <t>Montgat</t>
  </si>
  <si>
    <t>Montmajor</t>
  </si>
  <si>
    <t>Montmaneu</t>
  </si>
  <si>
    <t>Montmeló</t>
  </si>
  <si>
    <t>Montornès del Vallès</t>
  </si>
  <si>
    <t>Montseny</t>
  </si>
  <si>
    <t>Moià</t>
  </si>
  <si>
    <t>Mura</t>
  </si>
  <si>
    <t>Navarcles</t>
  </si>
  <si>
    <t>Òdena</t>
  </si>
  <si>
    <t>Olvan</t>
  </si>
  <si>
    <t>Olèrdola</t>
  </si>
  <si>
    <t>Olesa de Bonesvalls</t>
  </si>
  <si>
    <t>Olesa de Montserrat</t>
  </si>
  <si>
    <t>Olivella</t>
  </si>
  <si>
    <t>Olost</t>
  </si>
  <si>
    <t>Orís</t>
  </si>
  <si>
    <t>Oristà</t>
  </si>
  <si>
    <t>Orpí</t>
  </si>
  <si>
    <t>Òrrius</t>
  </si>
  <si>
    <t>Pacs del Penedès</t>
  </si>
  <si>
    <t>Palafolls</t>
  </si>
  <si>
    <t>Palau-solità i Plegamans</t>
  </si>
  <si>
    <t>Pallejà</t>
  </si>
  <si>
    <t>Parets del Vallès</t>
  </si>
  <si>
    <t>Perafita</t>
  </si>
  <si>
    <t>Piera</t>
  </si>
  <si>
    <t>Pineda de Mar</t>
  </si>
  <si>
    <t>Polinyà</t>
  </si>
  <si>
    <t>Pontons</t>
  </si>
  <si>
    <t>Prats de Lluçanès</t>
  </si>
  <si>
    <t>Premià de Dalt</t>
  </si>
  <si>
    <t>Premià de Mar</t>
  </si>
  <si>
    <t>Puigdàlber</t>
  </si>
  <si>
    <t>Puig-reig</t>
  </si>
  <si>
    <t>Pujalt</t>
  </si>
  <si>
    <t>La Quar</t>
  </si>
  <si>
    <t>Rajadell</t>
  </si>
  <si>
    <t>Rellinars</t>
  </si>
  <si>
    <t>Ripollet</t>
  </si>
  <si>
    <t>Roda de Ter</t>
  </si>
  <si>
    <t>Rubí</t>
  </si>
  <si>
    <t>Rubió</t>
  </si>
  <si>
    <t>Rupit i Pruit</t>
  </si>
  <si>
    <t>Sabadell</t>
  </si>
  <si>
    <t>Sagàs</t>
  </si>
  <si>
    <t>Saldes</t>
  </si>
  <si>
    <t>Sallent</t>
  </si>
  <si>
    <t>Santpedor</t>
  </si>
  <si>
    <t>Sant Iscle de Vallalta</t>
  </si>
  <si>
    <t>Sant Adrià de Besòs</t>
  </si>
  <si>
    <t>Sant Agustí de Lluçanès</t>
  </si>
  <si>
    <t>Sant Andreu de la Barca</t>
  </si>
  <si>
    <t>Sant Andreu de Llavaneres</t>
  </si>
  <si>
    <t>Sant Antoni de Vilamajor</t>
  </si>
  <si>
    <t>Sant Bartomeu del Grau</t>
  </si>
  <si>
    <t>Sant Boi de Llobregat</t>
  </si>
  <si>
    <t>Sant Boi de Lluçanès</t>
  </si>
  <si>
    <t>Sant Cebrià de Vallalta</t>
  </si>
  <si>
    <t>Sant Celoni</t>
  </si>
  <si>
    <t>Sant Climent de Llobregat</t>
  </si>
  <si>
    <t>Sant Cugat del Vallès</t>
  </si>
  <si>
    <t>Sant Cugat Sesgarrigues</t>
  </si>
  <si>
    <t>Sant Esteve de Palautordera</t>
  </si>
  <si>
    <t>Sant Esteve Sesrovires</t>
  </si>
  <si>
    <t>Sant Fost de Campsentelles</t>
  </si>
  <si>
    <t>Sant Feliu de Codines</t>
  </si>
  <si>
    <t>Sant Feliu de Llobregat</t>
  </si>
  <si>
    <t>Sant Feliu Sasserra</t>
  </si>
  <si>
    <t>Sant Fruitós de Bages</t>
  </si>
  <si>
    <t>Sant Hipòlit de Voltregà</t>
  </si>
  <si>
    <t>Sant Jaume de Frontanyà</t>
  </si>
  <si>
    <t>Sant Joan de Vilatorrada</t>
  </si>
  <si>
    <t>Sant Joan Despí</t>
  </si>
  <si>
    <t>Sant Julià de Cerdanyola</t>
  </si>
  <si>
    <t>Sant Julià de Vilatorta</t>
  </si>
  <si>
    <t>Sant Just Desvern</t>
  </si>
  <si>
    <t>Sant Llorenç d'Hortons</t>
  </si>
  <si>
    <t>Sant Llorenç Savall</t>
  </si>
  <si>
    <t>Sant Martí d'Albars</t>
  </si>
  <si>
    <t>Sant Martí de Centelles</t>
  </si>
  <si>
    <t>Sant Martí de Tous</t>
  </si>
  <si>
    <t>Sant Martí Sarroca</t>
  </si>
  <si>
    <t>Sant Martí Sesgueioles</t>
  </si>
  <si>
    <t>Sant Mateu de Bages</t>
  </si>
  <si>
    <t>Sant Pere de Ribes</t>
  </si>
  <si>
    <t>Sant Pere de Riudebitlles</t>
  </si>
  <si>
    <t>Sant Pere de Torelló</t>
  </si>
  <si>
    <t>Sant Pere de Vilamajor</t>
  </si>
  <si>
    <t>Sant Pere Sallavinera</t>
  </si>
  <si>
    <t>Sant Pol de Mar</t>
  </si>
  <si>
    <t>Sant Quintí de Mediona</t>
  </si>
  <si>
    <t>Sant Quirze de Besora</t>
  </si>
  <si>
    <t>Sant Quirze del Vallès</t>
  </si>
  <si>
    <t>Sant Quirze Safaja</t>
  </si>
  <si>
    <t>Sant Sadurní d'Anoia</t>
  </si>
  <si>
    <t>Sant Sadurní d'Osormort</t>
  </si>
  <si>
    <t>Sant Salvador de Guardiola</t>
  </si>
  <si>
    <t>Sant Vicenç de Castellet</t>
  </si>
  <si>
    <t>Sant Vicenç de Montalt</t>
  </si>
  <si>
    <t>Sant Vicenç de Torelló</t>
  </si>
  <si>
    <t>Sant Vicenç dels Horts</t>
  </si>
  <si>
    <t>Santa Cecília de Voltregà</t>
  </si>
  <si>
    <t>Santa Coloma de Cervelló</t>
  </si>
  <si>
    <t>Santa Coloma de Gramenet</t>
  </si>
  <si>
    <t>Santa Eugènia de Berga</t>
  </si>
  <si>
    <t>Santa Eulàlia de Riuprimer</t>
  </si>
  <si>
    <t>Santa Eulàlia de Ronçana</t>
  </si>
  <si>
    <t>Santa Fe del Penedès</t>
  </si>
  <si>
    <t>Santa Margarida de Montbui</t>
  </si>
  <si>
    <t>Santa Margarida i els Monjos</t>
  </si>
  <si>
    <t>Santa Maria de Besora</t>
  </si>
  <si>
    <t>Santa Maria de Corcó</t>
  </si>
  <si>
    <t>Santa Maria de Martorelles</t>
  </si>
  <si>
    <t>Santa Maria de Merlès</t>
  </si>
  <si>
    <t>Santa Maria de Miralles</t>
  </si>
  <si>
    <t>Santa Maria d'Oló</t>
  </si>
  <si>
    <t>Santa Maria de Palautordera</t>
  </si>
  <si>
    <t>Santa Perpètua de Mogoda</t>
  </si>
  <si>
    <t>Santa Susanna</t>
  </si>
  <si>
    <t>Cerdanyola del Vallès</t>
  </si>
  <si>
    <t>Sentmenat</t>
  </si>
  <si>
    <t>Seva</t>
  </si>
  <si>
    <t>Sitges</t>
  </si>
  <si>
    <t>Sobremunt</t>
  </si>
  <si>
    <t>Sora</t>
  </si>
  <si>
    <t>Subirats</t>
  </si>
  <si>
    <t>Súria</t>
  </si>
  <si>
    <t>Tavèrnoles</t>
  </si>
  <si>
    <t>Tagamanent</t>
  </si>
  <si>
    <t>Talamanca</t>
  </si>
  <si>
    <t>Taradell</t>
  </si>
  <si>
    <t>Terrassa</t>
  </si>
  <si>
    <t>Tavertet</t>
  </si>
  <si>
    <t>Teià</t>
  </si>
  <si>
    <t>Tiana</t>
  </si>
  <si>
    <t>Tona</t>
  </si>
  <si>
    <t>Tordera</t>
  </si>
  <si>
    <t>Torelló</t>
  </si>
  <si>
    <t>Torrelavit</t>
  </si>
  <si>
    <t>Torrelles de Foix</t>
  </si>
  <si>
    <t>Torrelles de Llobregat</t>
  </si>
  <si>
    <t>Ullastrell</t>
  </si>
  <si>
    <t>Vacarisses</t>
  </si>
  <si>
    <t>Vallbona d'Anoia</t>
  </si>
  <si>
    <t>Vallcebre</t>
  </si>
  <si>
    <t>Vallgorguina</t>
  </si>
  <si>
    <t>Vallirana</t>
  </si>
  <si>
    <t>Vallromanes</t>
  </si>
  <si>
    <t>Veciana</t>
  </si>
  <si>
    <t>Vic</t>
  </si>
  <si>
    <t>Vilada</t>
  </si>
  <si>
    <t>Viladecans</t>
  </si>
  <si>
    <t>Viladecavalls</t>
  </si>
  <si>
    <t>Vilanova de Sau</t>
  </si>
  <si>
    <t>Vilanova del Camí</t>
  </si>
  <si>
    <t>Vilanova del Vallès</t>
  </si>
  <si>
    <t>Vilassar de Dalt</t>
  </si>
  <si>
    <t>Vilassar de Mar</t>
  </si>
  <si>
    <t>Vilafranca del Penedès</t>
  </si>
  <si>
    <t>Vilalba Sasserra</t>
  </si>
  <si>
    <t>Vilanova i la Geltrú</t>
  </si>
  <si>
    <t>Vilobí del Penedès</t>
  </si>
  <si>
    <t>Viver i Serrateix</t>
  </si>
  <si>
    <t>Nom</t>
  </si>
  <si>
    <t>alçada municipi</t>
  </si>
  <si>
    <t>Comarca</t>
  </si>
  <si>
    <t>Estació meteorològica de referència</t>
  </si>
  <si>
    <t>Baix Llobregat</t>
  </si>
  <si>
    <t>Bages</t>
  </si>
  <si>
    <t>Castellnou del Bages</t>
  </si>
  <si>
    <t>Maresme</t>
  </si>
  <si>
    <t>Osona</t>
  </si>
  <si>
    <t>Vallès Oriental</t>
  </si>
  <si>
    <t>Anoia</t>
  </si>
  <si>
    <t>Avià</t>
  </si>
  <si>
    <t>Berguedà</t>
  </si>
  <si>
    <t>Alt Penedès</t>
  </si>
  <si>
    <t>la Granada</t>
  </si>
  <si>
    <t>Barcelonès</t>
  </si>
  <si>
    <t>el Bruc</t>
  </si>
  <si>
    <t>els Hostalets de Pierola</t>
  </si>
  <si>
    <t>el Brull</t>
  </si>
  <si>
    <t>les Cabanyes</t>
  </si>
  <si>
    <t>Canaletes</t>
  </si>
  <si>
    <t>Garraf</t>
  </si>
  <si>
    <t>PN Garraf (St. Pere de R.)</t>
  </si>
  <si>
    <t>Vallès Occidental</t>
  </si>
  <si>
    <t>Castellfollit del Boix</t>
  </si>
  <si>
    <t>Dosrius (PN Montnegre)</t>
  </si>
  <si>
    <t>l'Espunyola</t>
  </si>
  <si>
    <t>l'Estany</t>
  </si>
  <si>
    <t>la Selva</t>
  </si>
  <si>
    <t>Font-rubí</t>
  </si>
  <si>
    <t>Font-Rubí</t>
  </si>
  <si>
    <t>les Franqueses del Vallès</t>
  </si>
  <si>
    <t>la Garriga</t>
  </si>
  <si>
    <t>l'Hospitalet de Llobregat</t>
  </si>
  <si>
    <t>la Llacuna</t>
  </si>
  <si>
    <t>la Llagosta</t>
  </si>
  <si>
    <t>les Masies de Roda</t>
  </si>
  <si>
    <t>les Masies de Voltregà</t>
  </si>
  <si>
    <t>el Masnou</t>
  </si>
  <si>
    <t>Figaró - Montmany</t>
  </si>
  <si>
    <t>Navàs</t>
  </si>
  <si>
    <t>la Nou de Berguedà</t>
  </si>
  <si>
    <t>el Papiol</t>
  </si>
  <si>
    <t>el Pla del Penedès</t>
  </si>
  <si>
    <t>la Pobla de Claramunt</t>
  </si>
  <si>
    <t>la Pobla de Lillet</t>
  </si>
  <si>
    <t>el Prat de Llobregat</t>
  </si>
  <si>
    <t>els Prats de Rei</t>
  </si>
  <si>
    <t>la Quar</t>
  </si>
  <si>
    <t>la Roca del Vallès</t>
  </si>
  <si>
    <t>el Pont de Vilomara i Rocafort</t>
  </si>
  <si>
    <t>la Torre de Claramunt</t>
  </si>
  <si>
    <t>la Palma de Cervelló</t>
  </si>
  <si>
    <t>Barcelona el raval</t>
  </si>
  <si>
    <t>Barcelona el Raval</t>
  </si>
  <si>
    <t xml:space="preserve">   No tots els municipis tenen una estació meteorològica d'on extreure les dades de temperatura mitjana diaria per tot un any així que cadascun dels municipis</t>
  </si>
  <si>
    <t xml:space="preserve">   es redirigeix a l'estwació més propera amb aquestes dades disponibles. </t>
  </si>
  <si>
    <t>Només cal que ompliu les dades sol·licitades a la pestanya Entrada de dades seguint les indicacions que trobareu</t>
  </si>
  <si>
    <t>2.</t>
  </si>
  <si>
    <t>1.</t>
  </si>
  <si>
    <t xml:space="preserve">  </t>
  </si>
  <si>
    <r>
      <t xml:space="preserve"> Esculliu el vostre</t>
    </r>
    <r>
      <rPr>
        <sz val="22"/>
        <color indexed="50"/>
        <rFont val="Calibri"/>
        <family val="2"/>
      </rPr>
      <t xml:space="preserve"> </t>
    </r>
    <r>
      <rPr>
        <b/>
        <i/>
        <sz val="22"/>
        <color indexed="50"/>
        <rFont val="Calibri"/>
        <family val="2"/>
      </rPr>
      <t>municipi</t>
    </r>
    <r>
      <rPr>
        <b/>
        <sz val="11"/>
        <color indexed="50"/>
        <rFont val="Calibri"/>
        <family val="2"/>
      </rPr>
      <t>*</t>
    </r>
  </si>
  <si>
    <r>
      <rPr>
        <b/>
        <i/>
        <sz val="24"/>
        <color indexed="50"/>
        <rFont val="Calibri"/>
        <family val="2"/>
      </rPr>
      <t>3.</t>
    </r>
  </si>
  <si>
    <r>
      <t xml:space="preserve">Amb aquest excel calcular els vostre estalvis </t>
    </r>
    <r>
      <rPr>
        <b/>
        <i/>
        <sz val="22"/>
        <color indexed="50"/>
        <rFont val="Calibri"/>
        <family val="2"/>
      </rPr>
      <t>és molt fàcil</t>
    </r>
    <r>
      <rPr>
        <b/>
        <i/>
        <sz val="16"/>
        <color indexed="50"/>
        <rFont val="Calibri"/>
        <family val="2"/>
      </rPr>
      <t>:</t>
    </r>
  </si>
  <si>
    <r>
      <t>Amb aquest full de càlcul podreu saber els</t>
    </r>
    <r>
      <rPr>
        <i/>
        <sz val="14"/>
        <color indexed="50"/>
        <rFont val="Calibri"/>
        <family val="2"/>
      </rPr>
      <t xml:space="preserve"> </t>
    </r>
    <r>
      <rPr>
        <b/>
        <i/>
        <sz val="22"/>
        <color indexed="50"/>
        <rFont val="Calibri"/>
        <family val="2"/>
      </rPr>
      <t>estalvis assolits</t>
    </r>
    <r>
      <rPr>
        <sz val="11"/>
        <color theme="1"/>
        <rFont val="Calibri"/>
        <family val="2"/>
        <scheme val="minor"/>
      </rPr>
      <t xml:space="preserve"> amb el projecte 50/50 </t>
    </r>
  </si>
  <si>
    <r>
      <rPr>
        <b/>
        <sz val="11"/>
        <color indexed="50"/>
        <rFont val="Calibri"/>
        <family val="2"/>
      </rPr>
      <t>*</t>
    </r>
    <r>
      <rPr>
        <sz val="11"/>
        <rFont val="Calibri"/>
        <family val="2"/>
      </rPr>
      <t xml:space="preserve"> L'estalvi de gas es calcula d'acord amb els </t>
    </r>
    <r>
      <rPr>
        <b/>
        <i/>
        <sz val="11"/>
        <color indexed="50"/>
        <rFont val="Calibri"/>
        <family val="2"/>
      </rPr>
      <t>graus dia</t>
    </r>
    <r>
      <rPr>
        <sz val="11"/>
        <rFont val="Calibri"/>
        <family val="2"/>
      </rPr>
      <t>. Quan escolliu el vostre municipi es calculen automàticament els graus dia pels anys de referència que introduirieu</t>
    </r>
  </si>
  <si>
    <t xml:space="preserve">4. </t>
  </si>
  <si>
    <t>A la pestanya Càlcul de l'estalvi podreu veure el consum i diners que heu estalviat amb les vostres accions</t>
  </si>
  <si>
    <r>
      <t xml:space="preserve"> Ompliu només les </t>
    </r>
    <r>
      <rPr>
        <b/>
        <i/>
        <sz val="11"/>
        <color indexed="50"/>
        <rFont val="Calibri"/>
        <family val="2"/>
      </rPr>
      <t>cèl·les en blanc</t>
    </r>
    <r>
      <rPr>
        <sz val="11"/>
        <color theme="1"/>
        <rFont val="Calibri"/>
        <family val="2"/>
        <scheme val="minor"/>
      </rPr>
      <t xml:space="preserve">, amb les dades que trobeu a les vostres factures. No importa si són mensuals o bimensuals. Això sí, si ompliu consum ompliu despesa! Les mitjanes que es calculen en aquest full són mensuals i no anuals. </t>
    </r>
  </si>
  <si>
    <t xml:space="preserve"> Els anys de referència d'aquest full de càlcul van des del 2016 al 2019, podeu omplir-los tots o no però us recomanem que, com a mínim, introduiu 3 anys de dades per tenir una referència més fiable. En tractar-se de cursos escolars l'ordre dels mesos va de setembre a agost, per tant en totes les columnes s'encabalquen dos anys. </t>
  </si>
  <si>
    <r>
      <t xml:space="preserve">l'equip 50/50 a l'adreça: </t>
    </r>
    <r>
      <rPr>
        <b/>
        <i/>
        <sz val="20"/>
        <color indexed="50"/>
        <rFont val="Calibri"/>
        <family val="2"/>
      </rPr>
      <t>otepa.5050@diba.cat</t>
    </r>
  </si>
  <si>
    <t>2016/2017</t>
  </si>
  <si>
    <t>2017/2018</t>
  </si>
  <si>
    <t>2018/2019</t>
  </si>
  <si>
    <t>Graus dia</t>
  </si>
  <si>
    <t>CONSUM PONDERAT</t>
  </si>
  <si>
    <t>2020/2021</t>
  </si>
  <si>
    <r>
      <t>Estalvi aconseguit (emissions de GEH, Tn CO</t>
    </r>
    <r>
      <rPr>
        <vertAlign val="subscript"/>
        <sz val="11"/>
        <color indexed="8"/>
        <rFont val="Calibri"/>
        <family val="2"/>
      </rPr>
      <t>2</t>
    </r>
    <r>
      <rPr>
        <sz val="11"/>
        <color theme="1"/>
        <rFont val="Calibri"/>
        <family val="2"/>
        <scheme val="minor"/>
      </rPr>
      <t xml:space="preserve"> eq)) </t>
    </r>
  </si>
  <si>
    <r>
      <rPr>
        <b/>
        <sz val="11"/>
        <color indexed="8"/>
        <rFont val="Calibri"/>
        <family val="2"/>
      </rPr>
      <t>NOTA</t>
    </r>
    <r>
      <rPr>
        <sz val="11"/>
        <color theme="1"/>
        <rFont val="Calibri"/>
        <family val="2"/>
        <scheme val="minor"/>
      </rPr>
      <t xml:space="preserve">: </t>
    </r>
    <r>
      <rPr>
        <u/>
        <sz val="11"/>
        <color indexed="8"/>
        <rFont val="Calibri"/>
        <family val="2"/>
      </rPr>
      <t xml:space="preserve">Omple només les </t>
    </r>
    <r>
      <rPr>
        <b/>
        <u/>
        <sz val="11"/>
        <color indexed="8"/>
        <rFont val="Calibri"/>
        <family val="2"/>
      </rPr>
      <t>cèl·les en blanc</t>
    </r>
    <r>
      <rPr>
        <sz val="11"/>
        <color theme="1"/>
        <rFont val="Calibri"/>
        <family val="2"/>
        <scheme val="minor"/>
      </rPr>
      <t xml:space="preserve"> amb la informació sol·licitada. NO OMPLIS LES CÈL·LES OMBREJADES EN GRIS</t>
    </r>
  </si>
  <si>
    <t xml:space="preserve">Estalvi total </t>
  </si>
  <si>
    <t>Compromís de retorn ELECTRICITAT</t>
  </si>
  <si>
    <t>Compromís de retorn COMBUSTIBLE</t>
  </si>
  <si>
    <t>Retorn a l'escola</t>
  </si>
  <si>
    <t xml:space="preserve">       SI NO SE T'OBRE EL DESPLEGABLE, CLICA VÀRIES VEGADES DINS DEL CAMP EN BLANC ALTERNANT ELS DOS BOTONS DEL RATOLÍ PER ACTIVAR EL LLISTAT DE MUNICIPIS. UN COP ACTIVAT, CLICA LA FLETXA PERQUÈ ES MOSTRI EL DESPLEGABLE</t>
  </si>
  <si>
    <t>2021/2022</t>
  </si>
  <si>
    <t>50/50 (2023/2024)</t>
  </si>
  <si>
    <t>2022/2023</t>
  </si>
  <si>
    <t>NOTA: Si el número apareix en negatiu i color verd s'ha assolit estalvi. Si apareix en positiu i color vermell no s'ha assolit estalvi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</si>
</sst>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43" formatCode="_-* #,##0.00\ _€_-;\-* #,##0.00\ _€_-;_-* &quot;-&quot;??\ _€_-;_-@_-"/>
    <numFmt numFmtId="164" formatCode="0.0"/>
    <numFmt numFmtId="165" formatCode="#,##0.00_ ;\-#,##0.00\ "/>
    <numFmt numFmtId="166" formatCode="#,##0.0000000"/>
    <numFmt numFmtId="167" formatCode="#,##0_ ;\-#,##0\ "/>
    <numFmt numFmtId="168" formatCode="_-* #,##0.0\ _€_-;\-* #,##0.0\ _€_-;_-* &quot;-&quot;??\ _€_-;_-@_-"/>
    <numFmt numFmtId="169" formatCode="_-* #,##0.0\ _€_-;\-* #,##0.0\ _€_-;_-* &quot;-&quot;?\ _€_-;_-@_-"/>
    <numFmt numFmtId="170" formatCode="#,##0.0_ ;\-#,##0.0\ "/>
    <numFmt numFmtId="171" formatCode="_-* #,##0\ _€_-;\-* #,##0\ _€_-;_-* &quot;-&quot;??\ _€_-;_-@_-"/>
  </numFmts>
  <fonts count="55" x14ac:knownFonts="1">
    <font>
      <sz val="11"/>
      <color theme="1"/>
      <name val="Calibri"/>
      <family val="2"/>
      <scheme val="minor"/>
    </font>
    <font>
      <sz val="11"/>
      <color indexed="8"/>
      <name val="Calibri"/>
      <family val="2"/>
    </font>
    <font>
      <b/>
      <sz val="11"/>
      <color indexed="8"/>
      <name val="Calibri"/>
      <family val="2"/>
    </font>
    <font>
      <b/>
      <sz val="22"/>
      <color indexed="50"/>
      <name val="Calibri"/>
      <family val="2"/>
    </font>
    <font>
      <b/>
      <sz val="10"/>
      <name val="Arial"/>
      <family val="2"/>
    </font>
    <font>
      <b/>
      <sz val="12"/>
      <color indexed="8"/>
      <name val="Calibri"/>
      <family val="2"/>
    </font>
    <font>
      <sz val="10"/>
      <name val="Arial"/>
      <family val="2"/>
    </font>
    <font>
      <b/>
      <sz val="11"/>
      <name val="Calibri"/>
      <family val="2"/>
    </font>
    <font>
      <b/>
      <vertAlign val="subscript"/>
      <sz val="11"/>
      <name val="Calibri"/>
      <family val="2"/>
    </font>
    <font>
      <sz val="11"/>
      <color indexed="8"/>
      <name val="Calibri"/>
      <family val="2"/>
    </font>
    <font>
      <b/>
      <sz val="11"/>
      <color indexed="8"/>
      <name val="Calibri"/>
      <family val="2"/>
    </font>
    <font>
      <sz val="11"/>
      <color indexed="8"/>
      <name val="Candara"/>
      <family val="2"/>
    </font>
    <font>
      <u/>
      <sz val="12"/>
      <color indexed="60"/>
      <name val="Calibri"/>
      <family val="2"/>
    </font>
    <font>
      <sz val="12"/>
      <color indexed="60"/>
      <name val="Calibri"/>
      <family val="2"/>
    </font>
    <font>
      <sz val="11"/>
      <color indexed="36"/>
      <name val="Calibri"/>
      <family val="2"/>
    </font>
    <font>
      <b/>
      <sz val="14"/>
      <color indexed="8"/>
      <name val="Calibri"/>
      <family val="2"/>
    </font>
    <font>
      <sz val="11"/>
      <name val="Calibri"/>
      <family val="2"/>
    </font>
    <font>
      <sz val="11"/>
      <color indexed="12"/>
      <name val="Calibri"/>
      <family val="2"/>
    </font>
    <font>
      <u/>
      <sz val="11"/>
      <color indexed="53"/>
      <name val="Calibri"/>
      <family val="2"/>
    </font>
    <font>
      <sz val="11"/>
      <color indexed="53"/>
      <name val="Calibri"/>
      <family val="2"/>
    </font>
    <font>
      <vertAlign val="subscript"/>
      <sz val="11"/>
      <color indexed="8"/>
      <name val="Calibri"/>
      <family val="2"/>
    </font>
    <font>
      <sz val="8"/>
      <name val="Calibri"/>
      <family val="2"/>
    </font>
    <font>
      <sz val="11"/>
      <color indexed="8"/>
      <name val="Calibri"/>
      <family val="2"/>
    </font>
    <font>
      <u/>
      <sz val="11"/>
      <color indexed="12"/>
      <name val="Calibri"/>
      <family val="2"/>
    </font>
    <font>
      <b/>
      <sz val="8"/>
      <name val="Calibri"/>
      <family val="2"/>
    </font>
    <font>
      <u/>
      <sz val="11"/>
      <color indexed="8"/>
      <name val="Calibri"/>
      <family val="2"/>
    </font>
    <font>
      <b/>
      <i/>
      <sz val="16"/>
      <color indexed="50"/>
      <name val="Calibri"/>
      <family val="2"/>
    </font>
    <font>
      <i/>
      <sz val="14"/>
      <color indexed="50"/>
      <name val="Calibri"/>
      <family val="2"/>
    </font>
    <font>
      <sz val="22"/>
      <color indexed="50"/>
      <name val="Calibri"/>
      <family val="2"/>
    </font>
    <font>
      <b/>
      <sz val="11"/>
      <color indexed="50"/>
      <name val="Calibri"/>
      <family val="2"/>
    </font>
    <font>
      <b/>
      <i/>
      <sz val="11"/>
      <color indexed="50"/>
      <name val="Calibri"/>
      <family val="2"/>
    </font>
    <font>
      <b/>
      <i/>
      <sz val="22"/>
      <color indexed="50"/>
      <name val="Calibri"/>
      <family val="2"/>
    </font>
    <font>
      <b/>
      <i/>
      <sz val="24"/>
      <color indexed="50"/>
      <name val="Calibri"/>
      <family val="2"/>
    </font>
    <font>
      <b/>
      <i/>
      <sz val="20"/>
      <color indexed="50"/>
      <name val="Calibri"/>
      <family val="2"/>
    </font>
    <font>
      <b/>
      <u/>
      <sz val="11"/>
      <color indexed="8"/>
      <name val="Calibri"/>
      <family val="2"/>
    </font>
    <font>
      <sz val="11"/>
      <color theme="0"/>
      <name val="Calibri"/>
      <family val="2"/>
      <scheme val="minor"/>
    </font>
    <font>
      <sz val="11"/>
      <color rgb="FFFF0000"/>
      <name val="Calibri"/>
      <family val="2"/>
      <scheme val="minor"/>
    </font>
    <font>
      <b/>
      <sz val="11"/>
      <color theme="1"/>
      <name val="Calibri"/>
      <family val="2"/>
      <scheme val="minor"/>
    </font>
    <font>
      <b/>
      <sz val="11"/>
      <color theme="0"/>
      <name val="Calibri"/>
      <family val="2"/>
    </font>
    <font>
      <sz val="11"/>
      <color theme="0"/>
      <name val="Calibri"/>
      <family val="2"/>
    </font>
    <font>
      <sz val="11"/>
      <name val="Calibri"/>
      <family val="2"/>
      <scheme val="minor"/>
    </font>
    <font>
      <b/>
      <i/>
      <sz val="24"/>
      <color rgb="FF92D050"/>
      <name val="Calibri"/>
      <family val="2"/>
      <scheme val="minor"/>
    </font>
    <font>
      <b/>
      <i/>
      <sz val="22"/>
      <color rgb="FF92D050"/>
      <name val="Calibri"/>
      <family val="2"/>
      <scheme val="minor"/>
    </font>
    <font>
      <b/>
      <sz val="18"/>
      <color theme="1"/>
      <name val="Calibri"/>
      <family val="2"/>
      <scheme val="minor"/>
    </font>
    <font>
      <sz val="11"/>
      <color theme="1"/>
      <name val="Calibri"/>
      <family val="2"/>
      <scheme val="minor"/>
    </font>
    <font>
      <sz val="14"/>
      <color theme="1"/>
      <name val="Calibri"/>
      <family val="2"/>
      <scheme val="minor"/>
    </font>
    <font>
      <b/>
      <sz val="16"/>
      <color theme="1"/>
      <name val="Calibri"/>
      <family val="2"/>
      <scheme val="minor"/>
    </font>
    <font>
      <b/>
      <sz val="14"/>
      <color theme="0"/>
      <name val="Calibri"/>
      <family val="2"/>
    </font>
    <font>
      <b/>
      <sz val="11"/>
      <name val="Calibri"/>
      <family val="2"/>
      <scheme val="minor"/>
    </font>
    <font>
      <sz val="11"/>
      <color theme="0" tint="-0.499984740745262"/>
      <name val="Calibri"/>
      <family val="2"/>
      <scheme val="minor"/>
    </font>
    <font>
      <b/>
      <sz val="11"/>
      <color rgb="FFFF0000"/>
      <name val="Calibri"/>
      <family val="2"/>
      <scheme val="minor"/>
    </font>
    <font>
      <b/>
      <sz val="18"/>
      <color rgb="FFFF0000"/>
      <name val="Calibri"/>
      <family val="2"/>
      <scheme val="minor"/>
    </font>
    <font>
      <b/>
      <sz val="18"/>
      <color theme="1"/>
      <name val="Calibri"/>
      <family val="2"/>
    </font>
    <font>
      <b/>
      <sz val="12"/>
      <color theme="1"/>
      <name val="Calibri"/>
      <family val="2"/>
      <scheme val="minor"/>
    </font>
    <font>
      <b/>
      <sz val="10"/>
      <color theme="1"/>
      <name val="Calibri"/>
      <family val="2"/>
      <scheme val="minor"/>
    </font>
  </fonts>
  <fills count="12">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indexed="9"/>
        <bgColor indexed="22"/>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style="thick">
        <color theme="0" tint="-0.34998626667073579"/>
      </bottom>
      <diagonal/>
    </border>
    <border>
      <left/>
      <right/>
      <top/>
      <bottom style="thick">
        <color theme="0" tint="-0.34998626667073579"/>
      </bottom>
      <diagonal/>
    </border>
    <border>
      <left/>
      <right style="thick">
        <color theme="0" tint="-0.34998626667073579"/>
      </right>
      <top/>
      <bottom style="thick">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9" fillId="0" borderId="0" applyFont="0" applyFill="0" applyBorder="0" applyAlignment="0" applyProtection="0"/>
    <xf numFmtId="0" fontId="23" fillId="0" borderId="0" applyNumberFormat="0" applyFill="0" applyBorder="0" applyAlignment="0" applyProtection="0">
      <alignment vertical="top"/>
      <protection locked="0"/>
    </xf>
    <xf numFmtId="44" fontId="6" fillId="0" borderId="0" applyFont="0" applyFill="0" applyBorder="0" applyAlignment="0" applyProtection="0"/>
  </cellStyleXfs>
  <cellXfs count="204">
    <xf numFmtId="0" fontId="0" fillId="0" borderId="0" xfId="0"/>
    <xf numFmtId="0" fontId="0" fillId="2" borderId="0" xfId="0" applyFill="1"/>
    <xf numFmtId="0" fontId="0" fillId="2" borderId="0" xfId="0" applyFill="1" applyBorder="1"/>
    <xf numFmtId="0" fontId="0" fillId="2" borderId="1" xfId="0" applyFill="1" applyBorder="1"/>
    <xf numFmtId="0" fontId="10" fillId="2" borderId="0" xfId="0" applyFont="1" applyFill="1"/>
    <xf numFmtId="0" fontId="11" fillId="2" borderId="0" xfId="0" applyFont="1" applyFill="1"/>
    <xf numFmtId="0" fontId="12" fillId="2" borderId="0" xfId="2" applyFont="1" applyFill="1" applyAlignment="1" applyProtection="1"/>
    <xf numFmtId="0" fontId="13" fillId="2" borderId="0" xfId="0" applyFont="1" applyFill="1"/>
    <xf numFmtId="0" fontId="14" fillId="2" borderId="0" xfId="0" applyFont="1" applyFill="1"/>
    <xf numFmtId="0" fontId="23" fillId="0" borderId="0" xfId="2" applyAlignment="1" applyProtection="1"/>
    <xf numFmtId="0" fontId="0" fillId="2" borderId="0" xfId="0" applyFill="1" applyAlignment="1">
      <alignment horizontal="right"/>
    </xf>
    <xf numFmtId="0" fontId="4" fillId="2" borderId="0" xfId="0" applyFont="1" applyFill="1"/>
    <xf numFmtId="0" fontId="0" fillId="3" borderId="0" xfId="0" applyFill="1"/>
    <xf numFmtId="0" fontId="16" fillId="2" borderId="0" xfId="0" applyFont="1" applyFill="1"/>
    <xf numFmtId="0" fontId="0" fillId="2" borderId="0" xfId="0" applyFill="1" applyBorder="1" applyProtection="1"/>
    <xf numFmtId="0" fontId="4" fillId="4" borderId="0" xfId="0" applyFont="1" applyFill="1" applyAlignment="1">
      <alignment vertical="center"/>
    </xf>
    <xf numFmtId="0" fontId="0" fillId="4" borderId="0" xfId="0" applyFill="1" applyAlignment="1">
      <alignment vertical="center"/>
    </xf>
    <xf numFmtId="0" fontId="0" fillId="4" borderId="0" xfId="0" applyFill="1"/>
    <xf numFmtId="0" fontId="0" fillId="4" borderId="2" xfId="0" applyFill="1" applyBorder="1" applyAlignment="1">
      <alignment horizontal="center"/>
    </xf>
    <xf numFmtId="0" fontId="0" fillId="0" borderId="1" xfId="0" applyFont="1" applyBorder="1" applyAlignment="1">
      <alignment horizontal="left" vertical="top" wrapText="1"/>
    </xf>
    <xf numFmtId="0" fontId="0" fillId="0" borderId="1" xfId="0" applyFont="1" applyBorder="1" applyAlignment="1">
      <alignment horizontal="center" vertical="top" wrapText="1"/>
    </xf>
    <xf numFmtId="0" fontId="0" fillId="2" borderId="1" xfId="0" applyFill="1" applyBorder="1" applyAlignment="1">
      <alignment horizontal="center"/>
    </xf>
    <xf numFmtId="0" fontId="0" fillId="2" borderId="0" xfId="0" applyFill="1" applyProtection="1">
      <protection locked="0"/>
    </xf>
    <xf numFmtId="0" fontId="10" fillId="2" borderId="0" xfId="0" applyFont="1" applyFill="1" applyProtection="1">
      <protection locked="0"/>
    </xf>
    <xf numFmtId="0" fontId="5" fillId="0" borderId="0" xfId="0" applyFont="1" applyAlignment="1" applyProtection="1">
      <alignment vertical="center"/>
      <protection locked="0"/>
    </xf>
    <xf numFmtId="0" fontId="15" fillId="3" borderId="0" xfId="0" applyFont="1" applyFill="1" applyProtection="1">
      <protection locked="0"/>
    </xf>
    <xf numFmtId="0" fontId="10" fillId="3" borderId="0" xfId="0" applyFont="1" applyFill="1" applyProtection="1">
      <protection locked="0"/>
    </xf>
    <xf numFmtId="0" fontId="0" fillId="3" borderId="0" xfId="0" applyFill="1" applyProtection="1">
      <protection locked="0"/>
    </xf>
    <xf numFmtId="0" fontId="15" fillId="4" borderId="0" xfId="0" applyFont="1" applyFill="1" applyProtection="1">
      <protection locked="0"/>
    </xf>
    <xf numFmtId="0" fontId="10" fillId="4" borderId="0" xfId="0" applyFont="1" applyFill="1" applyProtection="1">
      <protection locked="0"/>
    </xf>
    <xf numFmtId="0" fontId="0" fillId="4" borderId="0" xfId="0" applyFill="1" applyProtection="1">
      <protection locked="0"/>
    </xf>
    <xf numFmtId="0" fontId="17" fillId="2" borderId="0" xfId="0" applyFont="1" applyFill="1"/>
    <xf numFmtId="0" fontId="18" fillId="2" borderId="0" xfId="2" applyFont="1" applyFill="1" applyAlignment="1" applyProtection="1"/>
    <xf numFmtId="0" fontId="19" fillId="2" borderId="0" xfId="0" applyFont="1" applyFill="1"/>
    <xf numFmtId="0" fontId="2" fillId="3" borderId="0" xfId="0" applyFont="1" applyFill="1"/>
    <xf numFmtId="0" fontId="7" fillId="3" borderId="1" xfId="0" applyFont="1" applyFill="1" applyBorder="1" applyAlignment="1">
      <alignment horizontal="center" vertical="top" wrapText="1"/>
    </xf>
    <xf numFmtId="0" fontId="2" fillId="5" borderId="0" xfId="0" applyFont="1" applyFill="1"/>
    <xf numFmtId="0" fontId="2" fillId="5" borderId="2" xfId="0" applyFont="1" applyFill="1" applyBorder="1" applyAlignment="1">
      <alignment horizontal="center" vertical="center"/>
    </xf>
    <xf numFmtId="0" fontId="2" fillId="5"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0" fillId="6" borderId="0" xfId="0" applyFill="1" applyProtection="1">
      <protection locked="0"/>
    </xf>
    <xf numFmtId="0" fontId="0" fillId="3" borderId="0" xfId="0" applyFill="1" applyAlignment="1" applyProtection="1">
      <protection locked="0"/>
    </xf>
    <xf numFmtId="0" fontId="0" fillId="6" borderId="0" xfId="0" applyFill="1" applyAlignment="1" applyProtection="1">
      <protection locked="0"/>
    </xf>
    <xf numFmtId="0" fontId="15" fillId="6" borderId="0" xfId="0" applyFont="1" applyFill="1" applyProtection="1">
      <protection locked="0"/>
    </xf>
    <xf numFmtId="0" fontId="10" fillId="6" borderId="0" xfId="0" applyFont="1" applyFill="1" applyProtection="1">
      <protection locked="0"/>
    </xf>
    <xf numFmtId="0" fontId="0" fillId="6" borderId="0" xfId="0" applyFill="1" applyBorder="1" applyProtection="1">
      <protection locked="0"/>
    </xf>
    <xf numFmtId="0" fontId="10" fillId="6" borderId="0" xfId="0" applyFont="1" applyFill="1" applyBorder="1" applyProtection="1">
      <protection locked="0"/>
    </xf>
    <xf numFmtId="165" fontId="22" fillId="6" borderId="0" xfId="1" applyNumberFormat="1" applyFont="1" applyFill="1" applyBorder="1" applyProtection="1"/>
    <xf numFmtId="0" fontId="2" fillId="6" borderId="0" xfId="0" applyFont="1" applyFill="1" applyBorder="1" applyProtection="1">
      <protection locked="0"/>
    </xf>
    <xf numFmtId="0" fontId="0" fillId="2" borderId="1" xfId="0" applyFill="1" applyBorder="1" applyAlignment="1">
      <alignment horizontal="left"/>
    </xf>
    <xf numFmtId="0" fontId="2" fillId="6" borderId="0" xfId="0" applyFont="1" applyFill="1"/>
    <xf numFmtId="0" fontId="0" fillId="2" borderId="0" xfId="0" applyFill="1" applyBorder="1" applyAlignment="1">
      <alignment horizontal="left"/>
    </xf>
    <xf numFmtId="0" fontId="0" fillId="6" borderId="0" xfId="0" applyFont="1" applyFill="1" applyBorder="1" applyProtection="1">
      <protection locked="0"/>
    </xf>
    <xf numFmtId="165" fontId="22" fillId="6" borderId="0" xfId="1" applyNumberFormat="1" applyFont="1" applyFill="1" applyBorder="1" applyAlignment="1" applyProtection="1">
      <alignment horizontal="center"/>
    </xf>
    <xf numFmtId="4" fontId="37" fillId="6" borderId="0" xfId="0" applyNumberFormat="1" applyFont="1" applyFill="1" applyBorder="1" applyAlignment="1" applyProtection="1">
      <alignment horizontal="center"/>
      <protection locked="0"/>
    </xf>
    <xf numFmtId="0" fontId="0" fillId="6" borderId="0" xfId="0" applyFill="1" applyBorder="1" applyAlignment="1">
      <alignment horizontal="left"/>
    </xf>
    <xf numFmtId="0" fontId="0" fillId="6" borderId="0" xfId="0" applyFill="1" applyBorder="1"/>
    <xf numFmtId="0" fontId="24" fillId="0" borderId="1" xfId="0" applyFont="1" applyBorder="1" applyAlignment="1">
      <alignment horizontal="center" vertical="center" wrapText="1"/>
    </xf>
    <xf numFmtId="0" fontId="21" fillId="0" borderId="1" xfId="0" applyNumberFormat="1" applyFont="1" applyBorder="1" applyAlignment="1">
      <alignment horizontal="center" vertical="center" wrapText="1"/>
    </xf>
    <xf numFmtId="0" fontId="21" fillId="0" borderId="1" xfId="0" applyFont="1" applyBorder="1" applyAlignment="1">
      <alignment wrapText="1"/>
    </xf>
    <xf numFmtId="0" fontId="38" fillId="6" borderId="0" xfId="0" applyFont="1" applyFill="1" applyProtection="1">
      <protection locked="0"/>
    </xf>
    <xf numFmtId="3" fontId="35" fillId="6" borderId="0" xfId="0" applyNumberFormat="1" applyFont="1" applyFill="1" applyProtection="1">
      <protection locked="0"/>
    </xf>
    <xf numFmtId="0" fontId="35" fillId="6" borderId="0" xfId="0" applyFont="1" applyFill="1" applyProtection="1">
      <protection locked="0"/>
    </xf>
    <xf numFmtId="0" fontId="35" fillId="6" borderId="0" xfId="0" applyFont="1" applyFill="1" applyBorder="1" applyProtection="1">
      <protection locked="0"/>
    </xf>
    <xf numFmtId="0" fontId="35" fillId="6" borderId="0" xfId="0" applyFont="1" applyFill="1" applyBorder="1" applyAlignment="1" applyProtection="1">
      <alignment horizontal="center" vertical="center" wrapText="1"/>
      <protection locked="0"/>
    </xf>
    <xf numFmtId="0" fontId="35" fillId="6" borderId="0" xfId="0" applyFont="1" applyFill="1" applyBorder="1" applyAlignment="1" applyProtection="1">
      <alignment horizontal="center" wrapText="1"/>
      <protection locked="0"/>
    </xf>
    <xf numFmtId="4" fontId="35" fillId="6" borderId="0" xfId="0" applyNumberFormat="1" applyFont="1" applyFill="1" applyBorder="1" applyProtection="1">
      <protection locked="0"/>
    </xf>
    <xf numFmtId="4" fontId="39" fillId="6" borderId="0" xfId="1" applyNumberFormat="1" applyFont="1" applyFill="1" applyBorder="1" applyProtection="1"/>
    <xf numFmtId="166" fontId="39" fillId="6" borderId="0" xfId="1" applyNumberFormat="1" applyFont="1" applyFill="1" applyBorder="1" applyProtection="1"/>
    <xf numFmtId="4" fontId="39" fillId="6" borderId="0" xfId="1" quotePrefix="1" applyNumberFormat="1" applyFont="1" applyFill="1" applyBorder="1" applyAlignment="1" applyProtection="1">
      <alignment horizontal="center"/>
      <protection locked="0"/>
    </xf>
    <xf numFmtId="4" fontId="39" fillId="6" borderId="0" xfId="1" applyNumberFormat="1" applyFont="1" applyFill="1" applyBorder="1" applyAlignment="1" applyProtection="1">
      <alignment horizontal="center"/>
      <protection locked="0"/>
    </xf>
    <xf numFmtId="165" fontId="39" fillId="6" borderId="0" xfId="1" applyNumberFormat="1" applyFont="1" applyFill="1" applyBorder="1" applyProtection="1">
      <protection locked="0"/>
    </xf>
    <xf numFmtId="0" fontId="38" fillId="6" borderId="0" xfId="0" applyFont="1" applyFill="1" applyBorder="1" applyProtection="1">
      <protection locked="0"/>
    </xf>
    <xf numFmtId="0" fontId="40" fillId="2" borderId="0" xfId="0" applyFont="1" applyFill="1" applyProtection="1">
      <protection locked="0"/>
    </xf>
    <xf numFmtId="0" fontId="35" fillId="2" borderId="0" xfId="0" applyFont="1" applyFill="1" applyProtection="1">
      <protection locked="0"/>
    </xf>
    <xf numFmtId="2" fontId="35" fillId="6" borderId="0" xfId="0" applyNumberFormat="1" applyFont="1" applyFill="1" applyProtection="1">
      <protection locked="0"/>
    </xf>
    <xf numFmtId="0" fontId="0" fillId="2" borderId="7" xfId="0" applyFill="1" applyBorder="1" applyProtection="1">
      <protection locked="0"/>
    </xf>
    <xf numFmtId="0" fontId="0" fillId="6" borderId="0" xfId="0" applyFill="1" applyBorder="1" applyAlignment="1" applyProtection="1">
      <alignment vertical="center" wrapText="1"/>
      <protection locked="0"/>
    </xf>
    <xf numFmtId="0" fontId="16" fillId="2" borderId="0" xfId="2" applyFont="1" applyFill="1" applyAlignment="1" applyProtection="1"/>
    <xf numFmtId="0" fontId="0" fillId="2" borderId="0" xfId="0" applyFill="1" applyAlignment="1">
      <alignment vertical="center"/>
    </xf>
    <xf numFmtId="0" fontId="41" fillId="2" borderId="0" xfId="0" applyFont="1" applyFill="1" applyAlignment="1">
      <alignment horizontal="center" vertical="center"/>
    </xf>
    <xf numFmtId="0" fontId="42" fillId="2" borderId="0" xfId="0" applyFont="1" applyFill="1" applyAlignment="1">
      <alignment horizontal="center" vertical="center"/>
    </xf>
    <xf numFmtId="0" fontId="0" fillId="8" borderId="0" xfId="0" applyFill="1"/>
    <xf numFmtId="0" fontId="36" fillId="2" borderId="0" xfId="0" applyFont="1" applyFill="1" applyProtection="1">
      <protection locked="0"/>
    </xf>
    <xf numFmtId="165" fontId="39" fillId="6" borderId="0" xfId="1" applyNumberFormat="1" applyFont="1" applyFill="1" applyBorder="1" applyProtection="1"/>
    <xf numFmtId="0" fontId="36" fillId="6" borderId="0" xfId="0" applyFont="1" applyFill="1" applyProtection="1">
      <protection locked="0"/>
    </xf>
    <xf numFmtId="0" fontId="36" fillId="6" borderId="0" xfId="0" applyFont="1" applyFill="1" applyBorder="1" applyAlignment="1">
      <alignment vertical="top" wrapText="1"/>
    </xf>
    <xf numFmtId="0" fontId="36" fillId="6" borderId="0" xfId="0" applyFont="1" applyFill="1" applyBorder="1" applyProtection="1">
      <protection locked="0"/>
    </xf>
    <xf numFmtId="0" fontId="36" fillId="6" borderId="0" xfId="0" applyFont="1" applyFill="1" applyBorder="1" applyAlignment="1" applyProtection="1">
      <alignment wrapText="1"/>
      <protection locked="0"/>
    </xf>
    <xf numFmtId="0" fontId="0" fillId="2" borderId="5" xfId="0" applyFill="1" applyBorder="1" applyAlignment="1" applyProtection="1">
      <alignment wrapText="1"/>
      <protection locked="0"/>
    </xf>
    <xf numFmtId="0" fontId="0" fillId="7" borderId="4" xfId="0" applyFont="1" applyFill="1" applyBorder="1" applyProtection="1">
      <protection locked="0"/>
    </xf>
    <xf numFmtId="0" fontId="5" fillId="7" borderId="2" xfId="0" applyFont="1" applyFill="1" applyBorder="1" applyAlignment="1" applyProtection="1">
      <alignment horizontal="center" vertical="center"/>
      <protection locked="0"/>
    </xf>
    <xf numFmtId="0" fontId="5" fillId="7" borderId="8" xfId="0" applyFont="1" applyFill="1" applyBorder="1" applyAlignment="1" applyProtection="1">
      <alignment horizontal="center"/>
      <protection locked="0"/>
    </xf>
    <xf numFmtId="0" fontId="37" fillId="7" borderId="10" xfId="0" applyFont="1" applyFill="1" applyBorder="1" applyAlignment="1" applyProtection="1">
      <alignment horizontal="left"/>
      <protection locked="0"/>
    </xf>
    <xf numFmtId="0" fontId="37" fillId="7" borderId="4" xfId="0" applyFont="1" applyFill="1" applyBorder="1" applyAlignment="1" applyProtection="1">
      <alignment horizontal="left"/>
      <protection locked="0"/>
    </xf>
    <xf numFmtId="0" fontId="5" fillId="0" borderId="4" xfId="0" applyFont="1" applyBorder="1" applyAlignment="1" applyProtection="1">
      <alignment horizontal="center"/>
      <protection locked="0"/>
    </xf>
    <xf numFmtId="0" fontId="35" fillId="6" borderId="0" xfId="0" applyFont="1" applyFill="1" applyBorder="1" applyAlignment="1" applyProtection="1">
      <protection locked="0"/>
    </xf>
    <xf numFmtId="0" fontId="43" fillId="2" borderId="0" xfId="0" applyFont="1" applyFill="1" applyAlignment="1" applyProtection="1">
      <alignment horizontal="center" vertical="center"/>
      <protection locked="0"/>
    </xf>
    <xf numFmtId="0" fontId="5" fillId="0" borderId="4" xfId="0" applyFont="1" applyBorder="1" applyAlignment="1" applyProtection="1">
      <alignment horizontal="center"/>
      <protection locked="0"/>
    </xf>
    <xf numFmtId="2" fontId="36" fillId="2" borderId="0" xfId="0" applyNumberFormat="1" applyFont="1" applyFill="1" applyProtection="1">
      <protection locked="0"/>
    </xf>
    <xf numFmtId="0" fontId="35" fillId="2" borderId="0" xfId="0" applyFont="1" applyFill="1" applyBorder="1" applyProtection="1">
      <protection locked="0"/>
    </xf>
    <xf numFmtId="0" fontId="5" fillId="7" borderId="1" xfId="0" applyFont="1" applyFill="1" applyBorder="1" applyAlignment="1" applyProtection="1">
      <alignment horizontal="center" vertical="center"/>
      <protection locked="0"/>
    </xf>
    <xf numFmtId="0" fontId="37" fillId="6" borderId="0" xfId="0" applyFont="1" applyFill="1" applyBorder="1" applyAlignment="1" applyProtection="1">
      <alignment horizontal="center"/>
      <protection locked="0"/>
    </xf>
    <xf numFmtId="0" fontId="0" fillId="6" borderId="0" xfId="0" applyFill="1" applyBorder="1" applyAlignment="1" applyProtection="1">
      <alignment horizontal="center"/>
      <protection hidden="1"/>
    </xf>
    <xf numFmtId="0" fontId="37" fillId="6" borderId="0" xfId="0" applyFont="1" applyFill="1" applyBorder="1" applyAlignment="1" applyProtection="1">
      <protection locked="0"/>
    </xf>
    <xf numFmtId="0" fontId="1" fillId="11" borderId="1" xfId="0" applyFont="1" applyFill="1" applyBorder="1" applyProtection="1">
      <protection locked="0"/>
    </xf>
    <xf numFmtId="0" fontId="37" fillId="11" borderId="4" xfId="0" applyFont="1" applyFill="1" applyBorder="1" applyAlignment="1" applyProtection="1">
      <protection locked="0"/>
    </xf>
    <xf numFmtId="0" fontId="37" fillId="11" borderId="8" xfId="0" applyFont="1" applyFill="1" applyBorder="1" applyAlignment="1" applyProtection="1">
      <protection locked="0"/>
    </xf>
    <xf numFmtId="3" fontId="37" fillId="11" borderId="1" xfId="0" applyNumberFormat="1" applyFont="1" applyFill="1" applyBorder="1" applyAlignment="1" applyProtection="1">
      <alignment horizontal="center"/>
      <protection hidden="1"/>
    </xf>
    <xf numFmtId="2" fontId="0" fillId="11" borderId="1" xfId="0" applyNumberFormat="1" applyFill="1" applyBorder="1" applyAlignment="1" applyProtection="1">
      <alignment horizontal="center"/>
      <protection hidden="1"/>
    </xf>
    <xf numFmtId="44" fontId="0" fillId="6" borderId="0" xfId="0" applyNumberFormat="1" applyFill="1" applyBorder="1" applyProtection="1">
      <protection locked="0"/>
    </xf>
    <xf numFmtId="168" fontId="0" fillId="11" borderId="1" xfId="1" applyNumberFormat="1" applyFont="1" applyFill="1" applyBorder="1" applyAlignment="1" applyProtection="1">
      <alignment vertical="center"/>
      <protection hidden="1"/>
    </xf>
    <xf numFmtId="169" fontId="36" fillId="2" borderId="0" xfId="0" applyNumberFormat="1" applyFont="1" applyFill="1" applyProtection="1">
      <protection locked="0"/>
    </xf>
    <xf numFmtId="0" fontId="43" fillId="2" borderId="0" xfId="0" applyFont="1" applyFill="1" applyAlignment="1" applyProtection="1">
      <alignment vertical="center"/>
      <protection locked="0"/>
    </xf>
    <xf numFmtId="0" fontId="0" fillId="4" borderId="3"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protection locked="0"/>
    </xf>
    <xf numFmtId="0" fontId="0" fillId="3" borderId="3" xfId="0" applyFill="1" applyBorder="1" applyAlignment="1" applyProtection="1">
      <alignment horizontal="center" vertical="center" wrapText="1"/>
      <protection locked="0"/>
    </xf>
    <xf numFmtId="0" fontId="0" fillId="3" borderId="3" xfId="0" applyFill="1" applyBorder="1" applyAlignment="1" applyProtection="1">
      <alignment horizontal="center" wrapText="1"/>
      <protection locked="0"/>
    </xf>
    <xf numFmtId="0" fontId="47" fillId="4" borderId="0" xfId="0" applyFont="1" applyFill="1" applyProtection="1">
      <protection locked="0"/>
    </xf>
    <xf numFmtId="0" fontId="38" fillId="4" borderId="0" xfId="0" applyFont="1" applyFill="1" applyProtection="1">
      <protection locked="0"/>
    </xf>
    <xf numFmtId="0" fontId="35" fillId="4" borderId="0" xfId="0" applyFont="1" applyFill="1" applyProtection="1">
      <protection locked="0"/>
    </xf>
    <xf numFmtId="0" fontId="47" fillId="3" borderId="0" xfId="0" applyFont="1" applyFill="1" applyProtection="1">
      <protection locked="0"/>
    </xf>
    <xf numFmtId="0" fontId="38" fillId="3" borderId="0" xfId="0" applyFont="1" applyFill="1" applyProtection="1">
      <protection locked="0"/>
    </xf>
    <xf numFmtId="0" fontId="35" fillId="3" borderId="0" xfId="0" applyFont="1" applyFill="1" applyProtection="1">
      <protection locked="0"/>
    </xf>
    <xf numFmtId="2" fontId="49" fillId="6" borderId="0" xfId="0" applyNumberFormat="1" applyFont="1" applyFill="1" applyProtection="1">
      <protection locked="0"/>
    </xf>
    <xf numFmtId="3" fontId="49" fillId="6" borderId="0" xfId="0" applyNumberFormat="1" applyFont="1" applyFill="1" applyBorder="1" applyAlignment="1" applyProtection="1">
      <alignment horizontal="center"/>
      <protection hidden="1"/>
    </xf>
    <xf numFmtId="0" fontId="49" fillId="6" borderId="0" xfId="0" applyFont="1" applyFill="1" applyBorder="1" applyProtection="1">
      <protection locked="0"/>
    </xf>
    <xf numFmtId="168" fontId="0" fillId="11" borderId="1" xfId="1" applyNumberFormat="1" applyFont="1" applyFill="1" applyBorder="1" applyAlignment="1" applyProtection="1">
      <alignment horizontal="center" vertical="top"/>
      <protection hidden="1"/>
    </xf>
    <xf numFmtId="3" fontId="48" fillId="11" borderId="1" xfId="0" applyNumberFormat="1" applyFont="1" applyFill="1" applyBorder="1" applyAlignment="1" applyProtection="1">
      <alignment horizontal="center"/>
      <protection hidden="1"/>
    </xf>
    <xf numFmtId="0" fontId="43" fillId="2" borderId="0" xfId="0" applyFont="1" applyFill="1" applyAlignment="1" applyProtection="1">
      <alignment vertical="center" wrapText="1"/>
      <protection locked="0"/>
    </xf>
    <xf numFmtId="0" fontId="43" fillId="2" borderId="0" xfId="0" applyFont="1" applyFill="1" applyAlignment="1" applyProtection="1">
      <alignment horizontal="center" vertical="center" wrapText="1"/>
      <protection locked="0"/>
    </xf>
    <xf numFmtId="0" fontId="44" fillId="2" borderId="0" xfId="0" applyFont="1" applyFill="1" applyProtection="1">
      <protection locked="0"/>
    </xf>
    <xf numFmtId="44" fontId="46" fillId="2" borderId="0" xfId="1" applyNumberFormat="1" applyFont="1" applyFill="1" applyAlignment="1" applyProtection="1">
      <alignment horizontal="left" vertical="center" wrapText="1"/>
      <protection locked="0"/>
    </xf>
    <xf numFmtId="0" fontId="46" fillId="2" borderId="0" xfId="0" applyFont="1" applyFill="1" applyAlignment="1" applyProtection="1">
      <alignment horizontal="center" vertical="center"/>
      <protection locked="0"/>
    </xf>
    <xf numFmtId="0" fontId="45" fillId="6" borderId="0" xfId="0" applyFont="1" applyFill="1" applyBorder="1" applyProtection="1">
      <protection locked="0"/>
    </xf>
    <xf numFmtId="0" fontId="45" fillId="2" borderId="0" xfId="0" applyFont="1" applyFill="1" applyProtection="1">
      <protection locked="0"/>
    </xf>
    <xf numFmtId="2" fontId="36" fillId="6" borderId="0" xfId="0" applyNumberFormat="1" applyFont="1" applyFill="1" applyProtection="1">
      <protection locked="0"/>
    </xf>
    <xf numFmtId="165" fontId="36" fillId="2" borderId="0" xfId="0" applyNumberFormat="1" applyFont="1" applyFill="1" applyProtection="1">
      <protection locked="0"/>
    </xf>
    <xf numFmtId="0" fontId="36" fillId="6" borderId="0" xfId="0" applyFont="1" applyFill="1" applyAlignment="1" applyProtection="1">
      <protection locked="0"/>
    </xf>
    <xf numFmtId="4" fontId="36" fillId="6" borderId="0" xfId="0" applyNumberFormat="1" applyFont="1" applyFill="1" applyBorder="1" applyAlignment="1" applyProtection="1">
      <alignment horizontal="center"/>
      <protection hidden="1"/>
    </xf>
    <xf numFmtId="3" fontId="36" fillId="6" borderId="0" xfId="0" applyNumberFormat="1" applyFont="1" applyFill="1" applyBorder="1" applyAlignment="1" applyProtection="1">
      <alignment horizontal="center"/>
      <protection hidden="1"/>
    </xf>
    <xf numFmtId="4" fontId="50" fillId="6" borderId="0" xfId="0" applyNumberFormat="1" applyFont="1" applyFill="1" applyBorder="1" applyAlignment="1" applyProtection="1">
      <alignment horizontal="center"/>
      <protection locked="0"/>
    </xf>
    <xf numFmtId="0" fontId="36" fillId="0" borderId="0" xfId="0" applyFont="1" applyFill="1" applyProtection="1">
      <protection locked="0"/>
    </xf>
    <xf numFmtId="165" fontId="51" fillId="2" borderId="25" xfId="0" applyNumberFormat="1" applyFont="1" applyFill="1" applyBorder="1" applyAlignment="1" applyProtection="1">
      <alignment vertical="center"/>
      <protection locked="0"/>
    </xf>
    <xf numFmtId="171" fontId="40" fillId="0" borderId="1" xfId="1" applyNumberFormat="1" applyFont="1" applyFill="1" applyBorder="1" applyAlignment="1" applyProtection="1">
      <alignment horizontal="center"/>
      <protection locked="0"/>
    </xf>
    <xf numFmtId="0" fontId="40" fillId="0" borderId="1" xfId="0" applyFont="1" applyFill="1" applyBorder="1" applyProtection="1">
      <protection locked="0"/>
    </xf>
    <xf numFmtId="3" fontId="48" fillId="7" borderId="1" xfId="0" applyNumberFormat="1" applyFont="1" applyFill="1" applyBorder="1" applyAlignment="1" applyProtection="1">
      <alignment horizontal="center"/>
      <protection locked="0"/>
    </xf>
    <xf numFmtId="167" fontId="48" fillId="7" borderId="7" xfId="0" applyNumberFormat="1" applyFont="1" applyFill="1" applyBorder="1" applyAlignment="1" applyProtection="1">
      <alignment horizontal="center"/>
      <protection locked="0"/>
    </xf>
    <xf numFmtId="0" fontId="40" fillId="0" borderId="1" xfId="0" applyFont="1" applyFill="1" applyBorder="1" applyAlignment="1" applyProtection="1">
      <alignment horizontal="center"/>
      <protection locked="0"/>
    </xf>
    <xf numFmtId="3" fontId="40" fillId="7" borderId="1" xfId="0" applyNumberFormat="1" applyFont="1" applyFill="1" applyBorder="1" applyAlignment="1" applyProtection="1">
      <alignment horizontal="center"/>
      <protection hidden="1"/>
    </xf>
    <xf numFmtId="167" fontId="16" fillId="10" borderId="1" xfId="1" applyNumberFormat="1" applyFont="1" applyFill="1" applyBorder="1" applyAlignment="1" applyProtection="1">
      <alignment horizontal="center"/>
      <protection locked="0"/>
    </xf>
    <xf numFmtId="4" fontId="16" fillId="10" borderId="1" xfId="1" applyNumberFormat="1" applyFont="1" applyFill="1" applyBorder="1" applyAlignment="1" applyProtection="1">
      <alignment horizontal="center"/>
      <protection locked="0"/>
    </xf>
    <xf numFmtId="171" fontId="40" fillId="0" borderId="1" xfId="1" applyNumberFormat="1" applyFont="1" applyBorder="1" applyAlignment="1" applyProtection="1">
      <alignment horizontal="center"/>
      <protection locked="0"/>
    </xf>
    <xf numFmtId="43" fontId="40" fillId="0" borderId="1" xfId="1" applyFont="1" applyBorder="1" applyAlignment="1" applyProtection="1">
      <alignment horizontal="center" vertical="center"/>
      <protection locked="0"/>
    </xf>
    <xf numFmtId="0" fontId="48" fillId="7" borderId="8" xfId="0" applyFont="1" applyFill="1" applyBorder="1" applyAlignment="1" applyProtection="1">
      <alignment horizontal="center"/>
      <protection locked="0"/>
    </xf>
    <xf numFmtId="3" fontId="48" fillId="7" borderId="8" xfId="0" applyNumberFormat="1" applyFont="1" applyFill="1" applyBorder="1" applyAlignment="1" applyProtection="1">
      <alignment horizontal="center"/>
      <protection locked="0"/>
    </xf>
    <xf numFmtId="4" fontId="48" fillId="7" borderId="1" xfId="0" applyNumberFormat="1" applyFont="1" applyFill="1" applyBorder="1" applyAlignment="1" applyProtection="1">
      <alignment horizontal="center"/>
      <protection locked="0"/>
    </xf>
    <xf numFmtId="3" fontId="40" fillId="6" borderId="1" xfId="0" applyNumberFormat="1" applyFont="1" applyFill="1" applyBorder="1" applyAlignment="1" applyProtection="1">
      <alignment horizontal="center"/>
      <protection locked="0"/>
    </xf>
    <xf numFmtId="0" fontId="40" fillId="0" borderId="1" xfId="0" applyFont="1" applyBorder="1" applyAlignment="1" applyProtection="1">
      <alignment horizontal="center"/>
      <protection locked="0"/>
    </xf>
    <xf numFmtId="0" fontId="48" fillId="7" borderId="7" xfId="0" applyFont="1" applyFill="1" applyBorder="1" applyAlignment="1" applyProtection="1">
      <alignment horizontal="center"/>
      <protection locked="0"/>
    </xf>
    <xf numFmtId="3" fontId="0" fillId="6" borderId="0" xfId="0" applyNumberFormat="1" applyFill="1" applyBorder="1" applyProtection="1">
      <protection locked="0"/>
    </xf>
    <xf numFmtId="167" fontId="52" fillId="2" borderId="1" xfId="1" quotePrefix="1" applyNumberFormat="1" applyFont="1" applyFill="1" applyBorder="1" applyAlignment="1" applyProtection="1">
      <alignment horizontal="center" vertical="center"/>
      <protection hidden="1"/>
    </xf>
    <xf numFmtId="165" fontId="52" fillId="2" borderId="1" xfId="1" quotePrefix="1" applyNumberFormat="1" applyFont="1" applyFill="1" applyBorder="1" applyAlignment="1" applyProtection="1">
      <alignment horizontal="center" vertical="center"/>
      <protection hidden="1"/>
    </xf>
    <xf numFmtId="170" fontId="52" fillId="2" borderId="1" xfId="1" applyNumberFormat="1" applyFont="1" applyFill="1" applyBorder="1" applyAlignment="1" applyProtection="1">
      <alignment horizontal="center" vertical="center"/>
      <protection hidden="1"/>
    </xf>
    <xf numFmtId="165" fontId="52" fillId="2" borderId="1" xfId="1" applyNumberFormat="1" applyFont="1" applyFill="1" applyBorder="1" applyAlignment="1" applyProtection="1">
      <alignment horizontal="center" vertical="center"/>
      <protection hidden="1"/>
    </xf>
    <xf numFmtId="0" fontId="5" fillId="0" borderId="4" xfId="0" applyFont="1" applyBorder="1" applyAlignment="1" applyProtection="1">
      <alignment horizontal="center"/>
      <protection locked="0"/>
    </xf>
    <xf numFmtId="0" fontId="0" fillId="8" borderId="0" xfId="0" applyFill="1" applyAlignment="1">
      <alignment horizontal="left" vertical="center"/>
    </xf>
    <xf numFmtId="0" fontId="16" fillId="8" borderId="0" xfId="0" applyFont="1" applyFill="1" applyAlignment="1">
      <alignment horizontal="left" vertical="center" wrapText="1"/>
    </xf>
    <xf numFmtId="0" fontId="0" fillId="8" borderId="0" xfId="0" applyFill="1" applyAlignment="1">
      <alignment horizontal="left" vertical="center" wrapText="1"/>
    </xf>
    <xf numFmtId="0" fontId="41" fillId="2" borderId="0" xfId="0" applyFont="1" applyFill="1" applyAlignment="1">
      <alignment horizontal="center" vertical="center"/>
    </xf>
    <xf numFmtId="0" fontId="5" fillId="6" borderId="0" xfId="0" applyFont="1" applyFill="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0" fillId="9" borderId="17" xfId="0" applyFill="1" applyBorder="1" applyAlignment="1" applyProtection="1">
      <alignment horizontal="left" vertical="center" wrapText="1"/>
      <protection locked="0"/>
    </xf>
    <xf numFmtId="0" fontId="0" fillId="9" borderId="18" xfId="0" applyFill="1" applyBorder="1" applyAlignment="1" applyProtection="1">
      <alignment horizontal="left" vertical="center" wrapText="1"/>
      <protection locked="0"/>
    </xf>
    <xf numFmtId="0" fontId="0" fillId="9" borderId="19" xfId="0" applyFill="1" applyBorder="1" applyAlignment="1" applyProtection="1">
      <alignment horizontal="left" vertical="center" wrapText="1"/>
      <protection locked="0"/>
    </xf>
    <xf numFmtId="0" fontId="0" fillId="9" borderId="20"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22" xfId="0" applyFill="1" applyBorder="1" applyAlignment="1" applyProtection="1">
      <alignment horizontal="left" vertical="center" wrapText="1"/>
      <protection locked="0"/>
    </xf>
    <xf numFmtId="0" fontId="54" fillId="2" borderId="9" xfId="0" applyFont="1" applyFill="1" applyBorder="1" applyAlignment="1" applyProtection="1">
      <alignment horizontal="center" wrapText="1"/>
      <protection locked="0"/>
    </xf>
    <xf numFmtId="0" fontId="54" fillId="2" borderId="0" xfId="0" applyFont="1" applyFill="1" applyBorder="1" applyAlignment="1" applyProtection="1">
      <alignment horizontal="center" wrapText="1"/>
      <protection locked="0"/>
    </xf>
    <xf numFmtId="49" fontId="38" fillId="6" borderId="0" xfId="0" applyNumberFormat="1" applyFont="1" applyFill="1" applyBorder="1" applyAlignment="1" applyProtection="1">
      <alignment horizontal="center" wrapText="1"/>
      <protection locked="0"/>
    </xf>
    <xf numFmtId="44" fontId="46" fillId="2" borderId="0" xfId="1" applyNumberFormat="1" applyFont="1" applyFill="1" applyAlignment="1" applyProtection="1">
      <alignment horizontal="left" vertical="center" wrapText="1"/>
      <protection locked="0"/>
    </xf>
    <xf numFmtId="0" fontId="53" fillId="2" borderId="0" xfId="0" applyFont="1" applyFill="1" applyAlignment="1" applyProtection="1">
      <alignment horizontal="center" vertical="center" wrapText="1"/>
      <protection locked="0"/>
    </xf>
    <xf numFmtId="164" fontId="46" fillId="2" borderId="0" xfId="0" applyNumberFormat="1" applyFont="1" applyFill="1" applyAlignment="1" applyProtection="1">
      <alignment horizontal="center" vertical="center"/>
      <protection locked="0"/>
    </xf>
    <xf numFmtId="0" fontId="43" fillId="2" borderId="23" xfId="0" applyFont="1" applyFill="1" applyBorder="1" applyAlignment="1" applyProtection="1">
      <alignment horizontal="center" vertical="center"/>
      <protection locked="0"/>
    </xf>
    <xf numFmtId="0" fontId="43" fillId="2" borderId="24" xfId="0" applyFont="1" applyFill="1" applyBorder="1" applyAlignment="1" applyProtection="1">
      <alignment horizontal="center" vertical="center"/>
      <protection locked="0"/>
    </xf>
    <xf numFmtId="0" fontId="43" fillId="2" borderId="11" xfId="0" applyFont="1" applyFill="1" applyBorder="1" applyAlignment="1" applyProtection="1">
      <alignment horizontal="center" vertical="center"/>
      <protection locked="0"/>
    </xf>
    <xf numFmtId="0" fontId="43" fillId="2" borderId="12" xfId="0" applyFont="1" applyFill="1" applyBorder="1" applyAlignment="1" applyProtection="1">
      <alignment horizontal="center" vertical="center"/>
      <protection locked="0"/>
    </xf>
    <xf numFmtId="0" fontId="43" fillId="2" borderId="14" xfId="0" applyFont="1" applyFill="1" applyBorder="1" applyAlignment="1" applyProtection="1">
      <alignment horizontal="center" vertical="center"/>
      <protection locked="0"/>
    </xf>
    <xf numFmtId="0" fontId="43" fillId="2" borderId="15" xfId="0" applyFont="1" applyFill="1" applyBorder="1" applyAlignment="1" applyProtection="1">
      <alignment horizontal="center" vertical="center"/>
      <protection locked="0"/>
    </xf>
    <xf numFmtId="44" fontId="43" fillId="2" borderId="13" xfId="0" applyNumberFormat="1" applyFont="1" applyFill="1" applyBorder="1" applyAlignment="1" applyProtection="1">
      <alignment horizontal="center" vertical="center" wrapText="1"/>
      <protection locked="0"/>
    </xf>
    <xf numFmtId="44" fontId="43" fillId="2" borderId="16" xfId="0" applyNumberFormat="1" applyFont="1" applyFill="1" applyBorder="1" applyAlignment="1" applyProtection="1">
      <alignment horizontal="center" vertical="center" wrapText="1"/>
      <protection locked="0"/>
    </xf>
    <xf numFmtId="2" fontId="21" fillId="0" borderId="1" xfId="0" applyNumberFormat="1" applyFont="1" applyBorder="1" applyAlignment="1">
      <alignment horizontal="center" vertical="center" wrapText="1"/>
    </xf>
    <xf numFmtId="2" fontId="21" fillId="0" borderId="4" xfId="0" applyNumberFormat="1" applyFont="1" applyBorder="1" applyAlignment="1">
      <alignment horizontal="center" vertical="center" wrapText="1"/>
    </xf>
    <xf numFmtId="2" fontId="21" fillId="0" borderId="1" xfId="0" applyNumberFormat="1" applyFont="1" applyFill="1" applyBorder="1" applyAlignment="1">
      <alignment horizontal="center" vertical="center" wrapText="1"/>
    </xf>
    <xf numFmtId="2" fontId="21" fillId="0" borderId="1" xfId="0" applyNumberFormat="1" applyFont="1" applyBorder="1" applyAlignment="1">
      <alignment wrapText="1"/>
    </xf>
    <xf numFmtId="2" fontId="21" fillId="0" borderId="4" xfId="0" applyNumberFormat="1" applyFont="1" applyBorder="1" applyAlignment="1">
      <alignment wrapText="1"/>
    </xf>
    <xf numFmtId="2" fontId="0" fillId="0" borderId="1" xfId="0" applyNumberFormat="1" applyBorder="1"/>
    <xf numFmtId="2" fontId="21" fillId="0" borderId="1" xfId="0" applyNumberFormat="1" applyFont="1" applyFill="1" applyBorder="1" applyAlignment="1">
      <alignment wrapText="1"/>
    </xf>
    <xf numFmtId="2" fontId="21" fillId="0" borderId="4" xfId="0" applyNumberFormat="1" applyFont="1" applyFill="1" applyBorder="1" applyAlignment="1">
      <alignment wrapText="1"/>
    </xf>
    <xf numFmtId="2" fontId="0" fillId="0" borderId="4" xfId="0" applyNumberFormat="1" applyBorder="1"/>
    <xf numFmtId="2" fontId="0" fillId="0" borderId="0" xfId="0" applyNumberFormat="1"/>
  </cellXfs>
  <cellStyles count="4">
    <cellStyle name="Coma" xfId="1" builtinId="3"/>
    <cellStyle name="Enllaç" xfId="2" builtinId="8"/>
    <cellStyle name="Euro" xfId="3" xr:uid="{00000000-0005-0000-0000-000002000000}"/>
    <cellStyle name="Normal" xfId="0" builtinId="0"/>
  </cellStyles>
  <dxfs count="11">
    <dxf>
      <font>
        <color rgb="FF92D050"/>
      </font>
      <fill>
        <patternFill>
          <bgColor theme="6" tint="0.79998168889431442"/>
        </patternFill>
      </fill>
    </dxf>
    <dxf>
      <font>
        <b/>
        <i val="0"/>
        <color rgb="FFFF0000"/>
      </font>
      <fill>
        <patternFill>
          <bgColor theme="5" tint="0.79998168889431442"/>
        </patternFill>
      </fill>
    </dxf>
    <dxf>
      <font>
        <b/>
        <i val="0"/>
        <color rgb="FF92D050"/>
      </font>
      <fill>
        <patternFill>
          <bgColor theme="6" tint="0.79998168889431442"/>
        </patternFill>
      </fill>
    </dxf>
    <dxf>
      <font>
        <b/>
        <i val="0"/>
        <color rgb="FFFF0000"/>
      </font>
      <fill>
        <patternFill>
          <bgColor theme="5" tint="0.79998168889431442"/>
        </patternFill>
      </fill>
    </dxf>
    <dxf>
      <font>
        <b/>
        <i val="0"/>
        <color rgb="FF92D050"/>
      </font>
      <fill>
        <patternFill>
          <bgColor theme="6" tint="0.79998168889431442"/>
        </patternFill>
      </fill>
    </dxf>
    <dxf>
      <font>
        <color rgb="FF92D050"/>
      </font>
      <fill>
        <patternFill>
          <bgColor theme="6"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92D050"/>
      </font>
      <fill>
        <patternFill>
          <bgColor theme="6" tint="0.79998168889431442"/>
        </patternFill>
      </fill>
      <border>
        <left style="thin">
          <color rgb="FF92D050"/>
        </left>
        <right style="thin">
          <color rgb="FF92D050"/>
        </right>
        <top style="thin">
          <color rgb="FF92D050"/>
        </top>
        <bottom style="thin">
          <color rgb="FF92D050"/>
        </bottom>
      </border>
    </dxf>
    <dxf>
      <font>
        <color rgb="FFFF0000"/>
      </font>
      <fill>
        <patternFill>
          <bgColor theme="5"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205;ndex!A1"/><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205;ndex!A1"/><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3" Type="http://schemas.openxmlformats.org/officeDocument/2006/relationships/hyperlink" Target="#&#205;ndex!A1"/><Relationship Id="rId2" Type="http://schemas.openxmlformats.org/officeDocument/2006/relationships/image" Target="../media/image5.jpe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57150</xdr:rowOff>
    </xdr:from>
    <xdr:to>
      <xdr:col>4</xdr:col>
      <xdr:colOff>488950</xdr:colOff>
      <xdr:row>5</xdr:row>
      <xdr:rowOff>57150</xdr:rowOff>
    </xdr:to>
    <xdr:pic>
      <xdr:nvPicPr>
        <xdr:cNvPr id="4386" name="Picture 1">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50" y="57150"/>
          <a:ext cx="3028950" cy="92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587375</xdr:colOff>
      <xdr:row>1</xdr:row>
      <xdr:rowOff>130176</xdr:rowOff>
    </xdr:from>
    <xdr:to>
      <xdr:col>4</xdr:col>
      <xdr:colOff>184183</xdr:colOff>
      <xdr:row>4</xdr:row>
      <xdr:rowOff>101600</xdr:rowOff>
    </xdr:to>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1387475" y="314326"/>
          <a:ext cx="1406558" cy="523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400" b="1"/>
            <a:t>INSTRUCCIONS</a:t>
          </a:r>
        </a:p>
      </xdr:txBody>
    </xdr:sp>
    <xdr:clientData/>
  </xdr:twoCellAnchor>
  <xdr:twoCellAnchor editAs="oneCell">
    <xdr:from>
      <xdr:col>13</xdr:col>
      <xdr:colOff>520700</xdr:colOff>
      <xdr:row>0</xdr:row>
      <xdr:rowOff>0</xdr:rowOff>
    </xdr:from>
    <xdr:to>
      <xdr:col>15</xdr:col>
      <xdr:colOff>127000</xdr:colOff>
      <xdr:row>6</xdr:row>
      <xdr:rowOff>0</xdr:rowOff>
    </xdr:to>
    <xdr:pic>
      <xdr:nvPicPr>
        <xdr:cNvPr id="4388" name="Imatge 1">
          <a:extLst>
            <a:ext uri="{FF2B5EF4-FFF2-40B4-BE49-F238E27FC236}">
              <a16:creationId xmlns:a16="http://schemas.microsoft.com/office/drawing/2014/main" id="{00000000-0008-0000-0000-0000241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31450" y="0"/>
          <a:ext cx="12065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xdr:colOff>
      <xdr:row>0</xdr:row>
      <xdr:rowOff>0</xdr:rowOff>
    </xdr:from>
    <xdr:to>
      <xdr:col>3</xdr:col>
      <xdr:colOff>355600</xdr:colOff>
      <xdr:row>5</xdr:row>
      <xdr:rowOff>44450</xdr:rowOff>
    </xdr:to>
    <xdr:pic>
      <xdr:nvPicPr>
        <xdr:cNvPr id="18862" name="Picture 1">
          <a:extLst>
            <a:ext uri="{FF2B5EF4-FFF2-40B4-BE49-F238E27FC236}">
              <a16:creationId xmlns:a16="http://schemas.microsoft.com/office/drawing/2014/main" id="{00000000-0008-0000-0100-0000AE4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0"/>
          <a:ext cx="295275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1252558</xdr:colOff>
      <xdr:row>0</xdr:row>
      <xdr:rowOff>174584</xdr:rowOff>
    </xdr:from>
    <xdr:to>
      <xdr:col>3</xdr:col>
      <xdr:colOff>843001</xdr:colOff>
      <xdr:row>4</xdr:row>
      <xdr:rowOff>50059</xdr:rowOff>
    </xdr:to>
    <xdr:sp macro="" textlink="">
      <xdr:nvSpPr>
        <xdr:cNvPr id="6" name="5 CuadroTexto">
          <a:extLst>
            <a:ext uri="{FF2B5EF4-FFF2-40B4-BE49-F238E27FC236}">
              <a16:creationId xmlns:a16="http://schemas.microsoft.com/office/drawing/2014/main" id="{00000000-0008-0000-0100-000006000000}"/>
            </a:ext>
          </a:extLst>
        </xdr:cNvPr>
        <xdr:cNvSpPr txBox="1"/>
      </xdr:nvSpPr>
      <xdr:spPr>
        <a:xfrm>
          <a:off x="1381207" y="174584"/>
          <a:ext cx="2539483" cy="6275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400" b="1"/>
            <a:t>ENTRADA</a:t>
          </a:r>
          <a:r>
            <a:rPr lang="es-ES" sz="1400" b="1" baseline="0"/>
            <a:t> </a:t>
          </a:r>
        </a:p>
        <a:p>
          <a:pPr algn="ctr"/>
          <a:r>
            <a:rPr lang="es-ES" sz="1400" b="1" baseline="0"/>
            <a:t>DE DADES</a:t>
          </a:r>
          <a:endParaRPr lang="es-ES" sz="1400" b="1"/>
        </a:p>
      </xdr:txBody>
    </xdr:sp>
    <xdr:clientData/>
  </xdr:twoCellAnchor>
  <xdr:twoCellAnchor>
    <xdr:from>
      <xdr:col>1</xdr:col>
      <xdr:colOff>10584</xdr:colOff>
      <xdr:row>32</xdr:row>
      <xdr:rowOff>0</xdr:rowOff>
    </xdr:from>
    <xdr:to>
      <xdr:col>1</xdr:col>
      <xdr:colOff>1432984</xdr:colOff>
      <xdr:row>33</xdr:row>
      <xdr:rowOff>196850</xdr:rowOff>
    </xdr:to>
    <xdr:sp macro="" textlink="">
      <xdr:nvSpPr>
        <xdr:cNvPr id="18436" name="Rectangle 4">
          <a:hlinkClick xmlns:r="http://schemas.openxmlformats.org/officeDocument/2006/relationships" r:id="rId2"/>
          <a:extLst>
            <a:ext uri="{FF2B5EF4-FFF2-40B4-BE49-F238E27FC236}">
              <a16:creationId xmlns:a16="http://schemas.microsoft.com/office/drawing/2014/main" id="{00000000-0008-0000-0100-000004480000}"/>
            </a:ext>
          </a:extLst>
        </xdr:cNvPr>
        <xdr:cNvSpPr>
          <a:spLocks noChangeArrowheads="1"/>
        </xdr:cNvSpPr>
      </xdr:nvSpPr>
      <xdr:spPr bwMode="auto">
        <a:xfrm>
          <a:off x="137584" y="6172201"/>
          <a:ext cx="1422400" cy="408516"/>
        </a:xfrm>
        <a:prstGeom prst="rect">
          <a:avLst/>
        </a:prstGeom>
        <a:solidFill>
          <a:srgbClr val="99CC00"/>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ctr" upright="1"/>
        <a:lstStyle/>
        <a:p>
          <a:pPr algn="ctr" rtl="0">
            <a:defRPr sz="1000"/>
          </a:pPr>
          <a:r>
            <a:rPr lang="es-ES" sz="1100" b="0" i="0" u="none" strike="noStrike" baseline="0">
              <a:solidFill>
                <a:srgbClr val="000000"/>
              </a:solidFill>
              <a:latin typeface="Calibri"/>
            </a:rPr>
            <a:t>Tornar a Índex</a:t>
          </a:r>
        </a:p>
      </xdr:txBody>
    </xdr:sp>
    <xdr:clientData/>
  </xdr:twoCellAnchor>
  <xdr:twoCellAnchor>
    <xdr:from>
      <xdr:col>1</xdr:col>
      <xdr:colOff>12700</xdr:colOff>
      <xdr:row>13</xdr:row>
      <xdr:rowOff>171450</xdr:rowOff>
    </xdr:from>
    <xdr:to>
      <xdr:col>1</xdr:col>
      <xdr:colOff>1422400</xdr:colOff>
      <xdr:row>15</xdr:row>
      <xdr:rowOff>158749</xdr:rowOff>
    </xdr:to>
    <xdr:sp macro="" textlink="">
      <xdr:nvSpPr>
        <xdr:cNvPr id="18437" name="Rectangle 5">
          <a:hlinkClick xmlns:r="http://schemas.openxmlformats.org/officeDocument/2006/relationships" r:id="rId2"/>
          <a:extLst>
            <a:ext uri="{FF2B5EF4-FFF2-40B4-BE49-F238E27FC236}">
              <a16:creationId xmlns:a16="http://schemas.microsoft.com/office/drawing/2014/main" id="{00000000-0008-0000-0100-000005480000}"/>
            </a:ext>
          </a:extLst>
        </xdr:cNvPr>
        <xdr:cNvSpPr>
          <a:spLocks noChangeArrowheads="1"/>
        </xdr:cNvSpPr>
      </xdr:nvSpPr>
      <xdr:spPr bwMode="auto">
        <a:xfrm>
          <a:off x="139700" y="2641600"/>
          <a:ext cx="1409700" cy="368299"/>
        </a:xfrm>
        <a:prstGeom prst="rect">
          <a:avLst/>
        </a:prstGeom>
        <a:solidFill>
          <a:srgbClr val="99CC00"/>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ctr" upright="1"/>
        <a:lstStyle/>
        <a:p>
          <a:pPr algn="ctr" rtl="0">
            <a:defRPr sz="1000"/>
          </a:pPr>
          <a:r>
            <a:rPr lang="es-ES" sz="1100" b="0" i="0" u="none" strike="noStrike" baseline="0">
              <a:solidFill>
                <a:srgbClr val="000000"/>
              </a:solidFill>
              <a:latin typeface="Calibri"/>
            </a:rPr>
            <a:t>Tornar a l'índex</a:t>
          </a:r>
        </a:p>
      </xdr:txBody>
    </xdr:sp>
    <xdr:clientData/>
  </xdr:twoCellAnchor>
  <xdr:twoCellAnchor editAs="oneCell">
    <xdr:from>
      <xdr:col>12</xdr:col>
      <xdr:colOff>565150</xdr:colOff>
      <xdr:row>0</xdr:row>
      <xdr:rowOff>0</xdr:rowOff>
    </xdr:from>
    <xdr:to>
      <xdr:col>14</xdr:col>
      <xdr:colOff>177798</xdr:colOff>
      <xdr:row>6</xdr:row>
      <xdr:rowOff>38100</xdr:rowOff>
    </xdr:to>
    <xdr:pic>
      <xdr:nvPicPr>
        <xdr:cNvPr id="18866" name="Imatge 1">
          <a:extLst>
            <a:ext uri="{FF2B5EF4-FFF2-40B4-BE49-F238E27FC236}">
              <a16:creationId xmlns:a16="http://schemas.microsoft.com/office/drawing/2014/main" id="{00000000-0008-0000-0100-0000B249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61600" y="0"/>
          <a:ext cx="1250950" cy="114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29029</xdr:rowOff>
    </xdr:from>
    <xdr:to>
      <xdr:col>3</xdr:col>
      <xdr:colOff>812800</xdr:colOff>
      <xdr:row>5</xdr:row>
      <xdr:rowOff>94343</xdr:rowOff>
    </xdr:to>
    <xdr:pic>
      <xdr:nvPicPr>
        <xdr:cNvPr id="3455" name="Picture 1">
          <a:extLst>
            <a:ext uri="{FF2B5EF4-FFF2-40B4-BE49-F238E27FC236}">
              <a16:creationId xmlns:a16="http://schemas.microsoft.com/office/drawing/2014/main" id="{00000000-0008-0000-02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714"/>
          <a:ext cx="4187372" cy="820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341085</xdr:colOff>
      <xdr:row>1</xdr:row>
      <xdr:rowOff>114300</xdr:rowOff>
    </xdr:from>
    <xdr:to>
      <xdr:col>3</xdr:col>
      <xdr:colOff>534307</xdr:colOff>
      <xdr:row>6</xdr:row>
      <xdr:rowOff>43543</xdr:rowOff>
    </xdr:to>
    <xdr:sp macro="" textlink="">
      <xdr:nvSpPr>
        <xdr:cNvPr id="4" name="3 CuadroTexto">
          <a:extLst>
            <a:ext uri="{FF2B5EF4-FFF2-40B4-BE49-F238E27FC236}">
              <a16:creationId xmlns:a16="http://schemas.microsoft.com/office/drawing/2014/main" id="{00000000-0008-0000-0200-000004000000}"/>
            </a:ext>
          </a:extLst>
        </xdr:cNvPr>
        <xdr:cNvSpPr txBox="1"/>
      </xdr:nvSpPr>
      <xdr:spPr>
        <a:xfrm>
          <a:off x="2191657" y="302985"/>
          <a:ext cx="1717222" cy="683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400" b="1"/>
            <a:t>CÀLCUL</a:t>
          </a:r>
          <a:r>
            <a:rPr lang="es-ES" sz="1400" b="1" baseline="0"/>
            <a:t> DE </a:t>
          </a:r>
        </a:p>
        <a:p>
          <a:r>
            <a:rPr lang="es-ES" sz="1400" b="1" baseline="0"/>
            <a:t>L'ESTALVI</a:t>
          </a:r>
          <a:endParaRPr lang="es-ES" sz="1400" b="1"/>
        </a:p>
      </xdr:txBody>
    </xdr:sp>
    <xdr:clientData/>
  </xdr:twoCellAnchor>
  <xdr:twoCellAnchor>
    <xdr:from>
      <xdr:col>16</xdr:col>
      <xdr:colOff>82550</xdr:colOff>
      <xdr:row>25</xdr:row>
      <xdr:rowOff>136525</xdr:rowOff>
    </xdr:from>
    <xdr:to>
      <xdr:col>17</xdr:col>
      <xdr:colOff>19050</xdr:colOff>
      <xdr:row>27</xdr:row>
      <xdr:rowOff>174625</xdr:rowOff>
    </xdr:to>
    <xdr:sp macro="" textlink="">
      <xdr:nvSpPr>
        <xdr:cNvPr id="3125" name="Rectangle 53">
          <a:hlinkClick xmlns:r="http://schemas.openxmlformats.org/officeDocument/2006/relationships" r:id="rId2"/>
          <a:extLst>
            <a:ext uri="{FF2B5EF4-FFF2-40B4-BE49-F238E27FC236}">
              <a16:creationId xmlns:a16="http://schemas.microsoft.com/office/drawing/2014/main" id="{00000000-0008-0000-0200-0000350C0000}"/>
            </a:ext>
          </a:extLst>
        </xdr:cNvPr>
        <xdr:cNvSpPr>
          <a:spLocks noChangeArrowheads="1"/>
        </xdr:cNvSpPr>
      </xdr:nvSpPr>
      <xdr:spPr bwMode="auto">
        <a:xfrm>
          <a:off x="14963775" y="6200775"/>
          <a:ext cx="704850" cy="419100"/>
        </a:xfrm>
        <a:prstGeom prst="rect">
          <a:avLst/>
        </a:prstGeom>
        <a:solidFill>
          <a:srgbClr val="99CC00"/>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t" upright="1"/>
        <a:lstStyle/>
        <a:p>
          <a:pPr algn="ctr" rtl="0">
            <a:defRPr sz="1000"/>
          </a:pPr>
          <a:r>
            <a:rPr lang="es-ES" sz="1100" b="0" i="0" u="none" strike="noStrike" baseline="0">
              <a:solidFill>
                <a:srgbClr val="000000"/>
              </a:solidFill>
              <a:latin typeface="Calibri"/>
            </a:rPr>
            <a:t>Tornar a Índex</a:t>
          </a:r>
        </a:p>
      </xdr:txBody>
    </xdr:sp>
    <xdr:clientData/>
  </xdr:twoCellAnchor>
  <xdr:twoCellAnchor editAs="oneCell">
    <xdr:from>
      <xdr:col>7</xdr:col>
      <xdr:colOff>1168400</xdr:colOff>
      <xdr:row>0</xdr:row>
      <xdr:rowOff>0</xdr:rowOff>
    </xdr:from>
    <xdr:to>
      <xdr:col>8</xdr:col>
      <xdr:colOff>88900</xdr:colOff>
      <xdr:row>5</xdr:row>
      <xdr:rowOff>57150</xdr:rowOff>
    </xdr:to>
    <xdr:pic>
      <xdr:nvPicPr>
        <xdr:cNvPr id="3458" name="Imatge 5">
          <a:extLst>
            <a:ext uri="{FF2B5EF4-FFF2-40B4-BE49-F238E27FC236}">
              <a16:creationId xmlns:a16="http://schemas.microsoft.com/office/drawing/2014/main" id="{00000000-0008-0000-0200-0000820D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58400" y="0"/>
          <a:ext cx="1073150"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419100</xdr:colOff>
      <xdr:row>6</xdr:row>
      <xdr:rowOff>0</xdr:rowOff>
    </xdr:to>
    <xdr:pic>
      <xdr:nvPicPr>
        <xdr:cNvPr id="17889" name="Picture 1">
          <a:extLst>
            <a:ext uri="{FF2B5EF4-FFF2-40B4-BE49-F238E27FC236}">
              <a16:creationId xmlns:a16="http://schemas.microsoft.com/office/drawing/2014/main" id="{00000000-0008-0000-0400-0000E14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37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692150</xdr:colOff>
      <xdr:row>0</xdr:row>
      <xdr:rowOff>101600</xdr:rowOff>
    </xdr:from>
    <xdr:to>
      <xdr:col>8</xdr:col>
      <xdr:colOff>12700</xdr:colOff>
      <xdr:row>3</xdr:row>
      <xdr:rowOff>177800</xdr:rowOff>
    </xdr:to>
    <xdr:pic>
      <xdr:nvPicPr>
        <xdr:cNvPr id="17890" name="Picture 10" descr="Euronet_50-50">
          <a:extLst>
            <a:ext uri="{FF2B5EF4-FFF2-40B4-BE49-F238E27FC236}">
              <a16:creationId xmlns:a16="http://schemas.microsoft.com/office/drawing/2014/main" id="{00000000-0008-0000-0400-0000E24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10250" y="101600"/>
          <a:ext cx="1720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1</xdr:row>
      <xdr:rowOff>57151</xdr:rowOff>
    </xdr:from>
    <xdr:to>
      <xdr:col>4</xdr:col>
      <xdr:colOff>384175</xdr:colOff>
      <xdr:row>4</xdr:row>
      <xdr:rowOff>22263</xdr:rowOff>
    </xdr:to>
    <xdr:sp macro="" textlink="">
      <xdr:nvSpPr>
        <xdr:cNvPr id="4" name="3 CuadroTexto">
          <a:extLst>
            <a:ext uri="{FF2B5EF4-FFF2-40B4-BE49-F238E27FC236}">
              <a16:creationId xmlns:a16="http://schemas.microsoft.com/office/drawing/2014/main" id="{00000000-0008-0000-0400-000004000000}"/>
            </a:ext>
          </a:extLst>
        </xdr:cNvPr>
        <xdr:cNvSpPr txBox="1"/>
      </xdr:nvSpPr>
      <xdr:spPr>
        <a:xfrm>
          <a:off x="1552575" y="247651"/>
          <a:ext cx="1866900" cy="5429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400" b="1" baseline="0"/>
            <a:t>FACTORS DE CONVERSIÓ EMPRATS</a:t>
          </a:r>
        </a:p>
      </xdr:txBody>
    </xdr:sp>
    <xdr:clientData/>
  </xdr:twoCellAnchor>
  <xdr:twoCellAnchor>
    <xdr:from>
      <xdr:col>4</xdr:col>
      <xdr:colOff>142875</xdr:colOff>
      <xdr:row>9</xdr:row>
      <xdr:rowOff>19050</xdr:rowOff>
    </xdr:from>
    <xdr:to>
      <xdr:col>5</xdr:col>
      <xdr:colOff>85725</xdr:colOff>
      <xdr:row>11</xdr:row>
      <xdr:rowOff>133350</xdr:rowOff>
    </xdr:to>
    <xdr:sp macro="" textlink="">
      <xdr:nvSpPr>
        <xdr:cNvPr id="17412" name="Rectangle 4">
          <a:hlinkClick xmlns:r="http://schemas.openxmlformats.org/officeDocument/2006/relationships" r:id="rId3"/>
          <a:extLst>
            <a:ext uri="{FF2B5EF4-FFF2-40B4-BE49-F238E27FC236}">
              <a16:creationId xmlns:a16="http://schemas.microsoft.com/office/drawing/2014/main" id="{00000000-0008-0000-0400-000004440000}"/>
            </a:ext>
          </a:extLst>
        </xdr:cNvPr>
        <xdr:cNvSpPr>
          <a:spLocks noChangeArrowheads="1"/>
        </xdr:cNvSpPr>
      </xdr:nvSpPr>
      <xdr:spPr bwMode="auto">
        <a:xfrm>
          <a:off x="3616325" y="1676400"/>
          <a:ext cx="742950" cy="482600"/>
        </a:xfrm>
        <a:prstGeom prst="rect">
          <a:avLst/>
        </a:prstGeom>
        <a:solidFill>
          <a:srgbClr val="99CC00"/>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t" upright="1"/>
        <a:lstStyle/>
        <a:p>
          <a:pPr algn="ctr" rtl="0">
            <a:defRPr sz="1000"/>
          </a:pPr>
          <a:r>
            <a:rPr lang="es-ES" sz="1100" b="0" i="0" u="none" strike="noStrike" baseline="0">
              <a:solidFill>
                <a:srgbClr val="000000"/>
              </a:solidFill>
              <a:latin typeface="Calibri"/>
            </a:rPr>
            <a:t>Tornar a Índex</a:t>
          </a:r>
        </a:p>
      </xdr:txBody>
    </xdr:sp>
    <xdr:clientData/>
  </xdr:twoCellAnchor>
  <xdr:twoCellAnchor>
    <xdr:from>
      <xdr:col>4</xdr:col>
      <xdr:colOff>136525</xdr:colOff>
      <xdr:row>17</xdr:row>
      <xdr:rowOff>19050</xdr:rowOff>
    </xdr:from>
    <xdr:to>
      <xdr:col>5</xdr:col>
      <xdr:colOff>79375</xdr:colOff>
      <xdr:row>17</xdr:row>
      <xdr:rowOff>425450</xdr:rowOff>
    </xdr:to>
    <xdr:sp macro="" textlink="">
      <xdr:nvSpPr>
        <xdr:cNvPr id="17413" name="Rectangle 5">
          <a:hlinkClick xmlns:r="http://schemas.openxmlformats.org/officeDocument/2006/relationships" r:id="rId3"/>
          <a:extLst>
            <a:ext uri="{FF2B5EF4-FFF2-40B4-BE49-F238E27FC236}">
              <a16:creationId xmlns:a16="http://schemas.microsoft.com/office/drawing/2014/main" id="{00000000-0008-0000-0400-000005440000}"/>
            </a:ext>
          </a:extLst>
        </xdr:cNvPr>
        <xdr:cNvSpPr>
          <a:spLocks noChangeArrowheads="1"/>
        </xdr:cNvSpPr>
      </xdr:nvSpPr>
      <xdr:spPr bwMode="auto">
        <a:xfrm>
          <a:off x="3609975" y="3149600"/>
          <a:ext cx="742950" cy="406400"/>
        </a:xfrm>
        <a:prstGeom prst="rect">
          <a:avLst/>
        </a:prstGeom>
        <a:solidFill>
          <a:srgbClr val="FFC000"/>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t" upright="1"/>
        <a:lstStyle/>
        <a:p>
          <a:pPr algn="ctr" rtl="0">
            <a:defRPr sz="1000"/>
          </a:pPr>
          <a:r>
            <a:rPr lang="es-ES" sz="1100" b="0" i="0" u="none" strike="noStrike" baseline="0">
              <a:solidFill>
                <a:srgbClr val="000000"/>
              </a:solidFill>
              <a:latin typeface="Calibri"/>
            </a:rPr>
            <a:t>Tornar a Índex</a:t>
          </a:r>
        </a:p>
      </xdr:txBody>
    </xdr:sp>
    <xdr:clientData/>
  </xdr:twoCellAnchor>
  <xdr:twoCellAnchor>
    <xdr:from>
      <xdr:col>4</xdr:col>
      <xdr:colOff>104775</xdr:colOff>
      <xdr:row>27</xdr:row>
      <xdr:rowOff>6350</xdr:rowOff>
    </xdr:from>
    <xdr:to>
      <xdr:col>5</xdr:col>
      <xdr:colOff>47625</xdr:colOff>
      <xdr:row>28</xdr:row>
      <xdr:rowOff>44450</xdr:rowOff>
    </xdr:to>
    <xdr:sp macro="" textlink="">
      <xdr:nvSpPr>
        <xdr:cNvPr id="17414" name="Rectangle 6">
          <a:hlinkClick xmlns:r="http://schemas.openxmlformats.org/officeDocument/2006/relationships" r:id="rId3"/>
          <a:extLst>
            <a:ext uri="{FF2B5EF4-FFF2-40B4-BE49-F238E27FC236}">
              <a16:creationId xmlns:a16="http://schemas.microsoft.com/office/drawing/2014/main" id="{00000000-0008-0000-0400-000006440000}"/>
            </a:ext>
          </a:extLst>
        </xdr:cNvPr>
        <xdr:cNvSpPr>
          <a:spLocks noChangeArrowheads="1"/>
        </xdr:cNvSpPr>
      </xdr:nvSpPr>
      <xdr:spPr bwMode="auto">
        <a:xfrm>
          <a:off x="3578225" y="5372100"/>
          <a:ext cx="742950" cy="406400"/>
        </a:xfrm>
        <a:prstGeom prst="rect">
          <a:avLst/>
        </a:prstGeom>
        <a:solidFill>
          <a:schemeClr val="accent4"/>
        </a:solidFill>
        <a:ln w="9525">
          <a:noFill/>
          <a:miter lim="800000"/>
          <a:headEnd/>
          <a:tailEnd/>
        </a:ln>
        <a:effectLst>
          <a:prstShdw prst="shdw18" dist="17961" dir="13500000">
            <a:srgbClr val="99CC00">
              <a:gamma/>
              <a:shade val="60000"/>
              <a:invGamma/>
            </a:srgbClr>
          </a:prstShdw>
        </a:effectLst>
      </xdr:spPr>
      <xdr:txBody>
        <a:bodyPr vertOverflow="clip" wrap="square" lIns="27432" tIns="27432" rIns="27432" bIns="0" anchor="t" upright="1"/>
        <a:lstStyle/>
        <a:p>
          <a:pPr algn="ctr" rtl="0">
            <a:defRPr sz="1000"/>
          </a:pPr>
          <a:r>
            <a:rPr lang="es-ES" sz="1100" b="0" i="0" u="none" strike="noStrike" baseline="0">
              <a:solidFill>
                <a:srgbClr val="000000"/>
              </a:solidFill>
              <a:latin typeface="Calibri"/>
            </a:rPr>
            <a:t>Tornar a Índex</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usr\OTEPA\VA%20D%20ENERGIA\2020\graus%20dia%20provincia\graus%20dia%2015_15_provincia_2007_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icipis"/>
      <sheetName val="EM"/>
      <sheetName val="2007"/>
      <sheetName val="2008"/>
      <sheetName val="2009"/>
      <sheetName val="2010"/>
      <sheetName val="2011"/>
      <sheetName val="2012"/>
      <sheetName val="2013"/>
      <sheetName val="2014"/>
      <sheetName val="llistes"/>
    </sheetNames>
    <sheetDataSet>
      <sheetData sheetId="0"/>
      <sheetData sheetId="1">
        <row r="2">
          <cell r="A2" t="str">
            <v>La Llacuna</v>
          </cell>
        </row>
        <row r="3">
          <cell r="A3" t="str">
            <v>La Penedella</v>
          </cell>
        </row>
        <row r="4">
          <cell r="A4" t="str">
            <v>Òdena</v>
          </cell>
        </row>
        <row r="5">
          <cell r="A5" t="str">
            <v>els Hostalets de Pierola</v>
          </cell>
        </row>
        <row r="6">
          <cell r="A6" t="str">
            <v>Canaletes</v>
          </cell>
        </row>
        <row r="7">
          <cell r="A7" t="str">
            <v>Font-Rubí</v>
          </cell>
        </row>
        <row r="8">
          <cell r="A8" t="str">
            <v>Sant Martí Sarroca</v>
          </cell>
        </row>
        <row r="9">
          <cell r="A9" t="str">
            <v>Sant Sadurní d'Anoia</v>
          </cell>
        </row>
        <row r="10">
          <cell r="A10" t="str">
            <v>La Granada</v>
          </cell>
        </row>
        <row r="11">
          <cell r="A11" t="str">
            <v>Artés</v>
          </cell>
        </row>
        <row r="12">
          <cell r="A12" t="str">
            <v>Castellnou del Bages</v>
          </cell>
        </row>
        <row r="13">
          <cell r="A13" t="str">
            <v>Montserrat</v>
          </cell>
        </row>
        <row r="14">
          <cell r="A14" t="str">
            <v>Sant Salvador de Guardiola</v>
          </cell>
        </row>
        <row r="15">
          <cell r="A15" t="str">
            <v>el Pont de Vilomara</v>
          </cell>
        </row>
        <row r="16">
          <cell r="A16" t="str">
            <v>Begues</v>
          </cell>
        </row>
        <row r="17">
          <cell r="A17" t="str">
            <v>Vallirana</v>
          </cell>
        </row>
        <row r="18">
          <cell r="A18" t="str">
            <v>Viladecans</v>
          </cell>
        </row>
        <row r="19">
          <cell r="A19" t="str">
            <v>el Prat del Llobregat</v>
          </cell>
        </row>
        <row r="20">
          <cell r="A20" t="str">
            <v>Badalona Museu</v>
          </cell>
        </row>
        <row r="21">
          <cell r="A21" t="str">
            <v>Barcelona Zoo</v>
          </cell>
        </row>
        <row r="22">
          <cell r="A22" t="str">
            <v>Gisclareny</v>
          </cell>
        </row>
        <row r="23">
          <cell r="A23" t="str">
            <v>Guardiola de Berguedà</v>
          </cell>
        </row>
        <row r="24">
          <cell r="A24" t="str">
            <v>La Quar</v>
          </cell>
        </row>
        <row r="25">
          <cell r="A25" t="str">
            <v>PN Garraf (St. Pere de R.)</v>
          </cell>
        </row>
        <row r="26">
          <cell r="A26" t="str">
            <v>Cabrils</v>
          </cell>
        </row>
        <row r="27">
          <cell r="A27" t="str">
            <v>Dosrius (PN Montnegre)</v>
          </cell>
        </row>
        <row r="28">
          <cell r="A28" t="str">
            <v>Malgrat de Mar</v>
          </cell>
        </row>
        <row r="29">
          <cell r="A29" t="str">
            <v>Vilassar de Mar</v>
          </cell>
        </row>
        <row r="30">
          <cell r="A30" t="str">
            <v>Gurb</v>
          </cell>
        </row>
        <row r="31">
          <cell r="A31" t="str">
            <v>Montesquiu</v>
          </cell>
        </row>
        <row r="32">
          <cell r="A32" t="str">
            <v>Muntanyola</v>
          </cell>
        </row>
        <row r="33">
          <cell r="A33" t="str">
            <v>Orís</v>
          </cell>
        </row>
        <row r="34">
          <cell r="A34" t="str">
            <v>Perafita</v>
          </cell>
        </row>
        <row r="35">
          <cell r="A35" t="str">
            <v>Vic</v>
          </cell>
        </row>
        <row r="36">
          <cell r="A36" t="str">
            <v>Castellbisbal</v>
          </cell>
        </row>
        <row r="37">
          <cell r="A37" t="str">
            <v>Cerdanyola del Vallès</v>
          </cell>
        </row>
        <row r="38">
          <cell r="A38" t="str">
            <v>Rellinars</v>
          </cell>
        </row>
        <row r="39">
          <cell r="A39" t="str">
            <v>Sabadell</v>
          </cell>
        </row>
        <row r="40">
          <cell r="A40" t="str">
            <v>Sant Cugat del Vallès</v>
          </cell>
        </row>
        <row r="41">
          <cell r="A41" t="str">
            <v>Sant Llorenç Savall</v>
          </cell>
        </row>
        <row r="42">
          <cell r="A42" t="str">
            <v>Vacarisses</v>
          </cell>
        </row>
        <row r="43">
          <cell r="A43" t="str">
            <v>Caldes de Montbui</v>
          </cell>
        </row>
        <row r="44">
          <cell r="A44" t="str">
            <v>Parets del Vallès</v>
          </cell>
        </row>
        <row r="45">
          <cell r="A45" t="str">
            <v>Tagamanent (PN Montseny)</v>
          </cell>
        </row>
        <row r="46">
          <cell r="A46" t="str">
            <v>Vilanova del Vallès</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99CC00"/>
        </a:solidFill>
        <a:ln w="9525" cap="flat" cmpd="sng" algn="ctr">
          <a:noFill/>
          <a:prstDash val="solid"/>
          <a:round/>
          <a:headEnd type="none" w="med" len="med"/>
          <a:tailEnd type="none" w="med" len="med"/>
        </a:ln>
        <a:effectLst>
          <a:prstShdw prst="shdw18" dist="17961" dir="13500000">
            <a:srgbClr val="99CC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99CC00"/>
        </a:solidFill>
        <a:ln w="9525" cap="flat" cmpd="sng" algn="ctr">
          <a:noFill/>
          <a:prstDash val="solid"/>
          <a:round/>
          <a:headEnd type="none" w="med" len="med"/>
          <a:tailEnd type="none" w="med" len="med"/>
        </a:ln>
        <a:effectLst>
          <a:prstShdw prst="shdw18" dist="17961" dir="13500000">
            <a:srgbClr val="99CC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6:K27"/>
  <sheetViews>
    <sheetView showGridLines="0" showRowColHeaders="0" topLeftCell="A7" zoomScale="75" zoomScaleNormal="75" workbookViewId="0"/>
  </sheetViews>
  <sheetFormatPr defaultColWidth="11.453125" defaultRowHeight="14.5" x14ac:dyDescent="0.35"/>
  <cols>
    <col min="1" max="1" width="11.453125" style="1"/>
    <col min="2" max="2" width="9.453125" style="1" customWidth="1"/>
    <col min="3" max="3" width="5" style="1" customWidth="1"/>
    <col min="4" max="16384" width="11.453125" style="1"/>
  </cols>
  <sheetData>
    <row r="6" spans="2:11" x14ac:dyDescent="0.35">
      <c r="C6" s="1" t="s">
        <v>13</v>
      </c>
    </row>
    <row r="7" spans="2:11" x14ac:dyDescent="0.35">
      <c r="C7" s="5"/>
    </row>
    <row r="8" spans="2:11" ht="28.5" x14ac:dyDescent="0.65">
      <c r="B8" s="1" t="s">
        <v>392</v>
      </c>
      <c r="C8"/>
    </row>
    <row r="9" spans="2:11" ht="23.5" customHeight="1" x14ac:dyDescent="0.65">
      <c r="B9"/>
      <c r="C9" s="1" t="s">
        <v>16</v>
      </c>
    </row>
    <row r="10" spans="2:11" x14ac:dyDescent="0.35">
      <c r="C10" s="1" t="s">
        <v>14</v>
      </c>
    </row>
    <row r="11" spans="2:11" x14ac:dyDescent="0.35">
      <c r="C11" s="1" t="s">
        <v>15</v>
      </c>
    </row>
    <row r="12" spans="2:11" ht="28.5" x14ac:dyDescent="0.65">
      <c r="B12" s="1" t="s">
        <v>391</v>
      </c>
    </row>
    <row r="13" spans="2:11" ht="17.149999999999999" customHeight="1" x14ac:dyDescent="0.35">
      <c r="B13" s="1" t="s">
        <v>385</v>
      </c>
    </row>
    <row r="14" spans="2:11" ht="29.15" customHeight="1" x14ac:dyDescent="0.35">
      <c r="C14" s="82" t="s">
        <v>387</v>
      </c>
      <c r="D14" s="167" t="s">
        <v>389</v>
      </c>
      <c r="E14" s="167"/>
      <c r="F14" s="167"/>
      <c r="G14" s="167"/>
      <c r="H14" s="167"/>
      <c r="I14" s="167"/>
      <c r="J14" s="167"/>
      <c r="K14" s="83"/>
    </row>
    <row r="15" spans="2:11" ht="31" customHeight="1" x14ac:dyDescent="0.35">
      <c r="B15" s="80"/>
      <c r="C15" s="170" t="s">
        <v>386</v>
      </c>
      <c r="D15" s="169" t="s">
        <v>396</v>
      </c>
      <c r="E15" s="169"/>
      <c r="F15" s="169"/>
      <c r="G15" s="169"/>
      <c r="H15" s="169"/>
      <c r="I15" s="169"/>
      <c r="J15" s="169"/>
      <c r="K15" s="83"/>
    </row>
    <row r="16" spans="2:11" x14ac:dyDescent="0.35">
      <c r="B16" s="4"/>
      <c r="C16" s="170"/>
      <c r="D16" s="169"/>
      <c r="E16" s="169"/>
      <c r="F16" s="169"/>
      <c r="G16" s="169"/>
      <c r="H16" s="169"/>
      <c r="I16" s="169"/>
      <c r="J16" s="169"/>
      <c r="K16" s="83"/>
    </row>
    <row r="17" spans="2:11" ht="31" customHeight="1" x14ac:dyDescent="0.35">
      <c r="B17" s="6"/>
      <c r="C17" s="170" t="s">
        <v>390</v>
      </c>
      <c r="D17" s="168" t="s">
        <v>397</v>
      </c>
      <c r="E17" s="168"/>
      <c r="F17" s="168"/>
      <c r="G17" s="168"/>
      <c r="H17" s="168"/>
      <c r="I17" s="168"/>
      <c r="J17" s="168"/>
      <c r="K17" s="168"/>
    </row>
    <row r="18" spans="2:11" ht="31" customHeight="1" x14ac:dyDescent="0.35">
      <c r="B18" s="6"/>
      <c r="C18" s="170"/>
      <c r="D18" s="168"/>
      <c r="E18" s="168"/>
      <c r="F18" s="168"/>
      <c r="G18" s="168"/>
      <c r="H18" s="168"/>
      <c r="I18" s="168"/>
      <c r="J18" s="168"/>
      <c r="K18" s="168"/>
    </row>
    <row r="19" spans="2:11" ht="15.5" x14ac:dyDescent="0.35">
      <c r="B19" s="6"/>
      <c r="C19" s="170"/>
      <c r="D19" s="168"/>
      <c r="E19" s="168"/>
      <c r="F19" s="168"/>
      <c r="G19" s="168"/>
      <c r="H19" s="168"/>
      <c r="I19" s="168"/>
      <c r="J19" s="168"/>
      <c r="K19" s="168"/>
    </row>
    <row r="20" spans="2:11" ht="28" customHeight="1" x14ac:dyDescent="0.35">
      <c r="B20" s="6"/>
      <c r="C20" s="81" t="s">
        <v>394</v>
      </c>
      <c r="D20" s="168" t="s">
        <v>395</v>
      </c>
      <c r="E20" s="168"/>
      <c r="F20" s="168"/>
      <c r="G20" s="168"/>
      <c r="H20" s="168"/>
      <c r="I20" s="168"/>
      <c r="J20" s="168"/>
      <c r="K20" s="168"/>
    </row>
    <row r="21" spans="2:11" ht="15.5" x14ac:dyDescent="0.35">
      <c r="B21" s="6"/>
      <c r="C21" s="13" t="s">
        <v>388</v>
      </c>
      <c r="D21" s="7"/>
      <c r="E21" s="7"/>
    </row>
    <row r="22" spans="2:11" ht="15.5" x14ac:dyDescent="0.35">
      <c r="B22" s="79" t="s">
        <v>393</v>
      </c>
      <c r="C22" s="7"/>
      <c r="D22" s="7"/>
      <c r="E22" s="7"/>
      <c r="F22" s="7"/>
      <c r="G22" s="7"/>
    </row>
    <row r="23" spans="2:11" ht="19.5" customHeight="1" x14ac:dyDescent="0.35">
      <c r="B23" s="13" t="s">
        <v>383</v>
      </c>
      <c r="C23" s="8"/>
      <c r="D23" s="8"/>
      <c r="E23" s="8"/>
      <c r="F23" s="8"/>
      <c r="G23" s="8"/>
    </row>
    <row r="24" spans="2:11" s="31" customFormat="1" ht="22.5" customHeight="1" x14ac:dyDescent="0.35">
      <c r="B24" s="13" t="s">
        <v>384</v>
      </c>
    </row>
    <row r="25" spans="2:11" s="33" customFormat="1" ht="20.25" customHeight="1" x14ac:dyDescent="0.35">
      <c r="B25" s="32"/>
    </row>
    <row r="26" spans="2:11" x14ac:dyDescent="0.35">
      <c r="F26" s="1" t="s">
        <v>17</v>
      </c>
    </row>
    <row r="27" spans="2:11" ht="26" x14ac:dyDescent="0.6">
      <c r="F27" s="1" t="s">
        <v>398</v>
      </c>
    </row>
  </sheetData>
  <mergeCells count="6">
    <mergeCell ref="D14:J14"/>
    <mergeCell ref="D20:K20"/>
    <mergeCell ref="D15:J16"/>
    <mergeCell ref="D17:K19"/>
    <mergeCell ref="C15:C16"/>
    <mergeCell ref="C17:C19"/>
  </mergeCells>
  <phoneticPr fontId="0"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6:Z60"/>
  <sheetViews>
    <sheetView showZeros="0" tabSelected="1" zoomScale="70" zoomScaleNormal="70" workbookViewId="0">
      <selection activeCell="D7" sqref="D7:I7"/>
    </sheetView>
  </sheetViews>
  <sheetFormatPr defaultColWidth="11.453125" defaultRowHeight="14.5" x14ac:dyDescent="0.35"/>
  <cols>
    <col min="1" max="1" width="1.81640625" style="22" customWidth="1"/>
    <col min="2" max="2" width="20.54296875" style="22" customWidth="1"/>
    <col min="3" max="3" width="21.1796875" style="22" customWidth="1"/>
    <col min="4" max="4" width="18.54296875" style="22" customWidth="1"/>
    <col min="5" max="5" width="15.54296875" style="22" customWidth="1"/>
    <col min="6" max="6" width="16.08984375" style="22" customWidth="1"/>
    <col min="7" max="7" width="15.26953125" style="22" customWidth="1"/>
    <col min="8" max="8" width="13.6328125" style="22" customWidth="1"/>
    <col min="9" max="9" width="15.7265625" style="22" customWidth="1"/>
    <col min="10" max="13" width="11.453125" style="22"/>
    <col min="14" max="14" width="12" style="22" bestFit="1" customWidth="1"/>
    <col min="15" max="15" width="12" style="84" bestFit="1" customWidth="1"/>
    <col min="16" max="26" width="11.453125" style="75"/>
    <col min="27" max="16384" width="11.453125" style="22"/>
  </cols>
  <sheetData>
    <row r="6" spans="2:26" ht="15" thickBot="1" x14ac:dyDescent="0.4"/>
    <row r="7" spans="2:26" ht="28.75" customHeight="1" thickBot="1" x14ac:dyDescent="0.4">
      <c r="B7" s="22" t="s">
        <v>46</v>
      </c>
      <c r="C7" s="90"/>
      <c r="D7" s="180" t="s">
        <v>411</v>
      </c>
      <c r="E7" s="181"/>
      <c r="F7" s="181"/>
      <c r="G7" s="181"/>
      <c r="H7" s="181"/>
      <c r="I7" s="181"/>
    </row>
    <row r="9" spans="2:26" ht="18.5" x14ac:dyDescent="0.45">
      <c r="B9" s="28" t="s">
        <v>36</v>
      </c>
      <c r="C9" s="29"/>
      <c r="D9" s="30"/>
      <c r="E9" s="30"/>
      <c r="F9" s="30"/>
      <c r="G9" s="30"/>
      <c r="H9" s="30"/>
      <c r="I9" s="30"/>
      <c r="J9" s="41"/>
      <c r="K9" s="41"/>
      <c r="L9" s="41"/>
      <c r="M9" s="41"/>
      <c r="N9" s="41"/>
      <c r="O9" s="86"/>
      <c r="P9" s="63"/>
    </row>
    <row r="10" spans="2:26" ht="15" thickBot="1" x14ac:dyDescent="0.4">
      <c r="B10" s="23"/>
      <c r="C10" s="23"/>
      <c r="J10" s="41"/>
      <c r="K10" s="41"/>
      <c r="L10" s="41"/>
      <c r="M10" s="41"/>
      <c r="N10" s="41"/>
      <c r="O10" s="86"/>
      <c r="P10" s="63"/>
    </row>
    <row r="11" spans="2:26" ht="14.5" customHeight="1" thickTop="1" x14ac:dyDescent="0.35">
      <c r="B11" s="174" t="s">
        <v>406</v>
      </c>
      <c r="C11" s="175"/>
      <c r="D11" s="175"/>
      <c r="E11" s="175"/>
      <c r="F11" s="175"/>
      <c r="G11" s="175"/>
      <c r="H11" s="175"/>
      <c r="I11" s="176"/>
      <c r="J11" s="78"/>
      <c r="K11" s="78"/>
      <c r="L11" s="78"/>
      <c r="M11" s="78"/>
      <c r="N11" s="78"/>
      <c r="O11" s="88"/>
      <c r="P11" s="64"/>
      <c r="Q11" s="64"/>
      <c r="R11" s="64"/>
      <c r="S11" s="64"/>
      <c r="T11" s="64"/>
      <c r="U11" s="64"/>
      <c r="V11" s="64"/>
    </row>
    <row r="12" spans="2:26" ht="15" thickBot="1" x14ac:dyDescent="0.4">
      <c r="B12" s="177"/>
      <c r="C12" s="178"/>
      <c r="D12" s="178"/>
      <c r="E12" s="178"/>
      <c r="F12" s="178"/>
      <c r="G12" s="178"/>
      <c r="H12" s="178"/>
      <c r="I12" s="179"/>
      <c r="J12" s="78"/>
      <c r="K12" s="78"/>
      <c r="L12" s="78"/>
      <c r="M12" s="78"/>
      <c r="N12" s="78"/>
      <c r="O12" s="88"/>
      <c r="P12" s="64"/>
      <c r="Q12" s="64"/>
      <c r="R12" s="64"/>
      <c r="S12" s="64"/>
      <c r="T12" s="64"/>
      <c r="U12" s="64"/>
      <c r="V12" s="64"/>
    </row>
    <row r="13" spans="2:26" ht="15" thickTop="1" x14ac:dyDescent="0.35">
      <c r="B13" s="78"/>
      <c r="C13" s="78"/>
      <c r="D13" s="78"/>
      <c r="E13" s="78"/>
      <c r="F13" s="78"/>
      <c r="G13" s="78"/>
      <c r="H13" s="78"/>
      <c r="I13" s="78"/>
      <c r="J13" s="78"/>
      <c r="K13" s="78"/>
      <c r="L13" s="78"/>
      <c r="M13" s="78"/>
      <c r="N13" s="46"/>
    </row>
    <row r="14" spans="2:26" x14ac:dyDescent="0.35">
      <c r="F14" s="77"/>
    </row>
    <row r="15" spans="2:26" ht="15.5" x14ac:dyDescent="0.35">
      <c r="C15" s="96" t="s">
        <v>401</v>
      </c>
      <c r="D15" s="166" t="s">
        <v>404</v>
      </c>
      <c r="E15" s="166" t="s">
        <v>412</v>
      </c>
      <c r="F15" s="99" t="s">
        <v>414</v>
      </c>
      <c r="G15" s="93" t="s">
        <v>38</v>
      </c>
      <c r="H15" s="172" t="s">
        <v>413</v>
      </c>
      <c r="I15" s="173"/>
      <c r="J15" s="84"/>
      <c r="K15" s="84"/>
      <c r="L15" s="84"/>
      <c r="M15" s="84"/>
      <c r="N15" s="84"/>
      <c r="P15" s="84"/>
      <c r="Q15" s="84"/>
      <c r="R15" s="84"/>
      <c r="S15" s="84"/>
      <c r="W15" s="22"/>
      <c r="X15" s="22"/>
      <c r="Y15" s="22"/>
      <c r="Z15" s="22"/>
    </row>
    <row r="16" spans="2:26" ht="15.5" x14ac:dyDescent="0.35">
      <c r="B16" s="24"/>
      <c r="C16" s="92" t="s">
        <v>12</v>
      </c>
      <c r="D16" s="92" t="s">
        <v>12</v>
      </c>
      <c r="E16" s="92" t="s">
        <v>12</v>
      </c>
      <c r="F16" s="92" t="s">
        <v>12</v>
      </c>
      <c r="G16" s="92" t="s">
        <v>12</v>
      </c>
      <c r="H16" s="92" t="s">
        <v>12</v>
      </c>
      <c r="I16" s="92" t="s">
        <v>35</v>
      </c>
      <c r="J16" s="84"/>
      <c r="K16" s="84"/>
      <c r="L16" s="84"/>
      <c r="M16" s="84"/>
      <c r="N16" s="84"/>
      <c r="P16" s="84"/>
      <c r="Q16" s="84"/>
      <c r="R16" s="84"/>
      <c r="S16" s="84"/>
      <c r="V16" s="22"/>
      <c r="W16" s="22"/>
      <c r="X16" s="22"/>
      <c r="Y16" s="22"/>
      <c r="Z16" s="22"/>
    </row>
    <row r="17" spans="2:26" ht="15.65" customHeight="1" x14ac:dyDescent="0.35">
      <c r="B17" s="91" t="s">
        <v>7</v>
      </c>
      <c r="C17" s="145"/>
      <c r="D17" s="145"/>
      <c r="E17" s="145"/>
      <c r="F17" s="146"/>
      <c r="G17" s="150" t="str">
        <f>IF(ISERROR(AVERAGEIF(C17:F17,"&lt;&gt;0")),"",(AVERAGEIF(C17:F17,"&lt;&gt;0")))</f>
        <v/>
      </c>
      <c r="H17" s="153"/>
      <c r="I17" s="154"/>
      <c r="J17" s="87"/>
      <c r="K17" s="100"/>
      <c r="L17" s="100"/>
      <c r="M17" s="100"/>
      <c r="N17" s="100"/>
      <c r="O17" s="100"/>
      <c r="P17" s="100"/>
      <c r="Q17" s="100"/>
      <c r="R17" s="100"/>
      <c r="S17" s="84"/>
      <c r="V17" s="22"/>
      <c r="W17" s="22"/>
      <c r="X17" s="22"/>
      <c r="Y17" s="22"/>
      <c r="Z17" s="22"/>
    </row>
    <row r="18" spans="2:26" x14ac:dyDescent="0.35">
      <c r="B18" s="91" t="s">
        <v>8</v>
      </c>
      <c r="C18" s="145"/>
      <c r="D18" s="145"/>
      <c r="E18" s="145"/>
      <c r="F18" s="145"/>
      <c r="G18" s="150" t="str">
        <f t="shared" ref="G18:G28" si="0">IF(ISERROR(AVERAGEIF(C18:F18,"&lt;&gt;0")),"",(AVERAGEIF(C18:F18,"&lt;&gt;0")))</f>
        <v/>
      </c>
      <c r="H18" s="153"/>
      <c r="I18" s="154"/>
      <c r="J18" s="87"/>
      <c r="K18" s="100"/>
      <c r="L18" s="100"/>
      <c r="M18" s="100"/>
      <c r="N18" s="100"/>
      <c r="O18" s="100"/>
      <c r="P18" s="100"/>
      <c r="Q18" s="100"/>
      <c r="R18" s="100"/>
      <c r="S18" s="84"/>
      <c r="T18" s="84"/>
      <c r="U18" s="84"/>
      <c r="V18" s="84"/>
      <c r="W18" s="84"/>
      <c r="X18" s="22"/>
      <c r="Y18" s="22"/>
      <c r="Z18" s="22"/>
    </row>
    <row r="19" spans="2:26" ht="15" customHeight="1" x14ac:dyDescent="0.35">
      <c r="B19" s="91" t="s">
        <v>9</v>
      </c>
      <c r="C19" s="145"/>
      <c r="D19" s="145"/>
      <c r="E19" s="145"/>
      <c r="F19" s="145"/>
      <c r="G19" s="150" t="str">
        <f t="shared" si="0"/>
        <v/>
      </c>
      <c r="H19" s="153"/>
      <c r="I19" s="154"/>
      <c r="J19" s="87"/>
      <c r="K19" s="100"/>
      <c r="L19" s="100"/>
      <c r="M19" s="100"/>
      <c r="N19" s="100"/>
      <c r="O19" s="100"/>
      <c r="P19" s="100"/>
      <c r="Q19" s="100"/>
      <c r="R19" s="100"/>
      <c r="S19" s="84"/>
      <c r="T19" s="84"/>
      <c r="U19" s="84"/>
      <c r="V19" s="84"/>
      <c r="W19" s="84"/>
      <c r="X19" s="22"/>
      <c r="Y19" s="22"/>
      <c r="Z19" s="22"/>
    </row>
    <row r="20" spans="2:26" x14ac:dyDescent="0.35">
      <c r="B20" s="91" t="s">
        <v>10</v>
      </c>
      <c r="C20" s="145"/>
      <c r="D20" s="145"/>
      <c r="E20" s="145"/>
      <c r="F20" s="145"/>
      <c r="G20" s="150" t="str">
        <f t="shared" si="0"/>
        <v/>
      </c>
      <c r="H20" s="153"/>
      <c r="I20" s="154"/>
      <c r="J20" s="87"/>
      <c r="K20" s="100"/>
      <c r="L20" s="100"/>
      <c r="M20" s="100"/>
      <c r="N20" s="100"/>
      <c r="O20" s="100"/>
      <c r="P20" s="100"/>
      <c r="Q20" s="100"/>
      <c r="R20" s="100"/>
      <c r="S20" s="84"/>
      <c r="T20" s="84"/>
      <c r="U20" s="84"/>
      <c r="V20" s="84"/>
      <c r="W20" s="84"/>
      <c r="X20" s="22"/>
      <c r="Y20" s="22"/>
      <c r="Z20" s="22"/>
    </row>
    <row r="21" spans="2:26" x14ac:dyDescent="0.35">
      <c r="B21" s="91" t="s">
        <v>19</v>
      </c>
      <c r="C21" s="145"/>
      <c r="D21" s="145"/>
      <c r="E21" s="145"/>
      <c r="F21" s="145"/>
      <c r="G21" s="150" t="str">
        <f t="shared" si="0"/>
        <v/>
      </c>
      <c r="H21" s="153"/>
      <c r="I21" s="154"/>
      <c r="J21" s="87"/>
      <c r="K21" s="100"/>
      <c r="L21" s="100"/>
      <c r="M21" s="100"/>
      <c r="N21" s="100"/>
      <c r="O21" s="100"/>
      <c r="P21" s="100"/>
      <c r="Q21" s="100"/>
      <c r="R21" s="100"/>
      <c r="S21" s="84"/>
      <c r="T21" s="84"/>
      <c r="U21" s="84"/>
      <c r="V21" s="84"/>
      <c r="W21" s="84"/>
      <c r="X21" s="22"/>
      <c r="Y21" s="22"/>
      <c r="Z21" s="22"/>
    </row>
    <row r="22" spans="2:26" x14ac:dyDescent="0.35">
      <c r="B22" s="91" t="s">
        <v>0</v>
      </c>
      <c r="C22" s="145"/>
      <c r="D22" s="145"/>
      <c r="E22" s="145"/>
      <c r="F22" s="146"/>
      <c r="G22" s="150" t="str">
        <f t="shared" si="0"/>
        <v/>
      </c>
      <c r="H22" s="153"/>
      <c r="I22" s="154"/>
      <c r="J22" s="87"/>
      <c r="K22" s="100"/>
      <c r="L22" s="100"/>
      <c r="M22" s="100"/>
      <c r="N22" s="100"/>
      <c r="O22" s="100"/>
      <c r="P22" s="100"/>
      <c r="Q22" s="100"/>
      <c r="R22" s="100"/>
      <c r="S22" s="84"/>
      <c r="T22" s="84"/>
      <c r="U22" s="84"/>
      <c r="V22" s="84"/>
      <c r="W22" s="84"/>
      <c r="X22" s="22"/>
      <c r="Y22" s="22"/>
      <c r="Z22" s="22"/>
    </row>
    <row r="23" spans="2:26" x14ac:dyDescent="0.35">
      <c r="B23" s="91" t="s">
        <v>1</v>
      </c>
      <c r="C23" s="145"/>
      <c r="D23" s="145"/>
      <c r="E23" s="145"/>
      <c r="F23" s="146"/>
      <c r="G23" s="150" t="str">
        <f t="shared" si="0"/>
        <v/>
      </c>
      <c r="H23" s="153"/>
      <c r="I23" s="154"/>
      <c r="J23" s="87"/>
      <c r="K23" s="100"/>
      <c r="L23" s="100"/>
      <c r="M23" s="100"/>
      <c r="N23" s="100"/>
      <c r="O23" s="100"/>
      <c r="P23" s="100"/>
      <c r="Q23" s="100"/>
      <c r="R23" s="100"/>
      <c r="S23" s="84"/>
      <c r="T23" s="84"/>
      <c r="U23" s="84"/>
      <c r="V23" s="84"/>
      <c r="W23" s="84"/>
      <c r="X23" s="22"/>
      <c r="Y23" s="22"/>
      <c r="Z23" s="22"/>
    </row>
    <row r="24" spans="2:26" x14ac:dyDescent="0.35">
      <c r="B24" s="91" t="s">
        <v>2</v>
      </c>
      <c r="C24" s="145"/>
      <c r="D24" s="145"/>
      <c r="E24" s="145"/>
      <c r="F24" s="146"/>
      <c r="G24" s="150" t="str">
        <f t="shared" si="0"/>
        <v/>
      </c>
      <c r="H24" s="153"/>
      <c r="I24" s="154"/>
      <c r="J24" s="87"/>
      <c r="K24" s="100"/>
      <c r="L24" s="100"/>
      <c r="M24" s="100"/>
      <c r="N24" s="100"/>
      <c r="O24" s="100"/>
      <c r="P24" s="100"/>
      <c r="Q24" s="100"/>
      <c r="R24" s="100"/>
      <c r="S24" s="84"/>
      <c r="T24" s="84"/>
      <c r="U24" s="84"/>
      <c r="V24" s="84"/>
      <c r="W24" s="84"/>
      <c r="X24" s="22"/>
      <c r="Y24" s="22"/>
      <c r="Z24" s="22"/>
    </row>
    <row r="25" spans="2:26" x14ac:dyDescent="0.35">
      <c r="B25" s="91" t="s">
        <v>3</v>
      </c>
      <c r="C25" s="145"/>
      <c r="D25" s="145"/>
      <c r="E25" s="145"/>
      <c r="F25" s="146"/>
      <c r="G25" s="150" t="str">
        <f t="shared" si="0"/>
        <v/>
      </c>
      <c r="H25" s="153"/>
      <c r="I25" s="154"/>
      <c r="J25" s="87"/>
      <c r="K25" s="100"/>
      <c r="L25" s="100"/>
      <c r="M25" s="100"/>
      <c r="N25" s="100"/>
      <c r="O25" s="100"/>
      <c r="P25" s="100"/>
      <c r="Q25" s="100"/>
      <c r="R25" s="100"/>
      <c r="S25" s="84"/>
      <c r="T25" s="84"/>
      <c r="U25" s="84"/>
      <c r="V25" s="84"/>
      <c r="W25" s="84"/>
      <c r="X25" s="22"/>
      <c r="Y25" s="22"/>
      <c r="Z25" s="22"/>
    </row>
    <row r="26" spans="2:26" x14ac:dyDescent="0.35">
      <c r="B26" s="91" t="s">
        <v>4</v>
      </c>
      <c r="C26" s="145"/>
      <c r="D26" s="145"/>
      <c r="E26" s="145"/>
      <c r="F26" s="146"/>
      <c r="G26" s="150" t="str">
        <f t="shared" si="0"/>
        <v/>
      </c>
      <c r="H26" s="153"/>
      <c r="I26" s="154"/>
      <c r="J26" s="84"/>
      <c r="K26" s="100"/>
      <c r="L26" s="100"/>
      <c r="M26" s="100"/>
      <c r="N26" s="100"/>
      <c r="O26" s="100"/>
      <c r="P26" s="100"/>
      <c r="Q26" s="100"/>
      <c r="R26" s="100"/>
      <c r="S26" s="84"/>
      <c r="T26" s="84"/>
      <c r="U26" s="84"/>
      <c r="V26" s="84"/>
      <c r="W26" s="84"/>
      <c r="X26" s="22"/>
      <c r="Y26" s="22"/>
      <c r="Z26" s="22"/>
    </row>
    <row r="27" spans="2:26" x14ac:dyDescent="0.35">
      <c r="B27" s="91" t="s">
        <v>5</v>
      </c>
      <c r="C27" s="145"/>
      <c r="D27" s="145"/>
      <c r="E27" s="145"/>
      <c r="F27" s="146"/>
      <c r="G27" s="150" t="str">
        <f t="shared" si="0"/>
        <v/>
      </c>
      <c r="H27" s="153"/>
      <c r="I27" s="154"/>
      <c r="J27" s="84"/>
      <c r="K27" s="100"/>
      <c r="L27" s="100"/>
      <c r="M27" s="100"/>
      <c r="N27" s="100"/>
      <c r="O27" s="100"/>
      <c r="P27" s="100"/>
      <c r="Q27" s="100"/>
      <c r="R27" s="100"/>
      <c r="S27" s="84"/>
      <c r="T27" s="84"/>
      <c r="U27" s="84"/>
      <c r="V27" s="84"/>
      <c r="W27" s="84"/>
      <c r="X27" s="22"/>
      <c r="Y27" s="22"/>
      <c r="Z27" s="22"/>
    </row>
    <row r="28" spans="2:26" x14ac:dyDescent="0.35">
      <c r="B28" s="91" t="s">
        <v>6</v>
      </c>
      <c r="C28" s="145"/>
      <c r="D28" s="145"/>
      <c r="E28" s="145"/>
      <c r="F28" s="146"/>
      <c r="G28" s="150" t="str">
        <f t="shared" si="0"/>
        <v/>
      </c>
      <c r="H28" s="153"/>
      <c r="I28" s="154"/>
      <c r="J28" s="84"/>
      <c r="K28" s="100"/>
      <c r="L28" s="100"/>
      <c r="M28" s="100"/>
      <c r="N28" s="100"/>
      <c r="O28" s="100"/>
      <c r="P28" s="100"/>
      <c r="Q28" s="100"/>
      <c r="R28" s="100"/>
      <c r="S28" s="84"/>
      <c r="T28" s="84"/>
      <c r="U28" s="84"/>
      <c r="V28" s="84"/>
      <c r="W28" s="84"/>
      <c r="X28" s="22"/>
      <c r="Y28" s="22"/>
      <c r="Z28" s="22"/>
    </row>
    <row r="29" spans="2:26" x14ac:dyDescent="0.35">
      <c r="B29" s="95" t="s">
        <v>11</v>
      </c>
      <c r="C29" s="155"/>
      <c r="D29" s="155"/>
      <c r="E29" s="155"/>
      <c r="F29" s="155"/>
      <c r="G29" s="147">
        <f>SUM(G17:G28)</f>
        <v>0</v>
      </c>
      <c r="H29" s="156">
        <f>SUM(H17:H28)</f>
        <v>0</v>
      </c>
      <c r="I29" s="157">
        <f>SUM(I17:I28)</f>
        <v>0</v>
      </c>
      <c r="J29" s="84"/>
      <c r="K29" s="100"/>
      <c r="L29" s="100"/>
      <c r="M29" s="100"/>
      <c r="N29" s="100"/>
      <c r="O29" s="100"/>
      <c r="P29" s="100"/>
      <c r="Q29" s="100"/>
      <c r="R29" s="100"/>
      <c r="S29" s="84"/>
      <c r="T29" s="84"/>
      <c r="U29" s="84"/>
      <c r="V29" s="84"/>
      <c r="W29" s="84"/>
      <c r="X29" s="22"/>
      <c r="Y29" s="22"/>
      <c r="Z29" s="22"/>
    </row>
    <row r="30" spans="2:26" x14ac:dyDescent="0.35">
      <c r="B30" s="53"/>
      <c r="C30" s="54"/>
      <c r="D30" s="54"/>
      <c r="E30" s="54"/>
      <c r="F30" s="54"/>
      <c r="G30" s="54"/>
      <c r="H30" s="54"/>
      <c r="I30" s="55"/>
      <c r="J30" s="142"/>
      <c r="K30" s="143"/>
      <c r="L30" s="138"/>
      <c r="M30" s="138"/>
      <c r="N30" s="84"/>
      <c r="P30" s="84"/>
      <c r="Q30" s="84"/>
      <c r="R30" s="84"/>
      <c r="S30" s="84"/>
      <c r="T30" s="84"/>
      <c r="U30" s="84"/>
      <c r="V30" s="84"/>
      <c r="W30" s="84"/>
    </row>
    <row r="31" spans="2:26" ht="18.5" x14ac:dyDescent="0.45">
      <c r="B31" s="25" t="s">
        <v>20</v>
      </c>
      <c r="C31" s="26"/>
      <c r="D31" s="27"/>
      <c r="E31" s="27"/>
      <c r="F31" s="27"/>
      <c r="G31" s="27"/>
      <c r="H31" s="27"/>
      <c r="I31" s="42"/>
      <c r="J31" s="43"/>
      <c r="K31" s="43"/>
      <c r="L31" s="139"/>
      <c r="M31" s="86"/>
      <c r="N31" s="86"/>
      <c r="P31" s="84"/>
      <c r="Q31" s="84"/>
      <c r="R31" s="84"/>
      <c r="S31" s="84"/>
      <c r="T31" s="84"/>
      <c r="U31" s="84"/>
      <c r="V31" s="84"/>
      <c r="W31" s="84"/>
    </row>
    <row r="32" spans="2:26" s="41" customFormat="1" ht="18.5" x14ac:dyDescent="0.45">
      <c r="B32" s="44"/>
      <c r="C32" s="45"/>
      <c r="I32" s="43"/>
      <c r="J32" s="43"/>
      <c r="K32" s="43"/>
      <c r="L32" s="139"/>
      <c r="M32" s="86"/>
      <c r="N32" s="86"/>
      <c r="O32" s="86"/>
      <c r="P32" s="86"/>
      <c r="Q32" s="86"/>
      <c r="R32" s="86"/>
      <c r="S32" s="86"/>
      <c r="T32" s="86"/>
      <c r="U32" s="86"/>
      <c r="V32" s="86"/>
      <c r="W32" s="86"/>
      <c r="X32" s="63"/>
      <c r="Y32" s="63"/>
      <c r="Z32" s="63"/>
    </row>
    <row r="33" spans="2:26" ht="15.5" x14ac:dyDescent="0.35">
      <c r="C33" s="166" t="s">
        <v>401</v>
      </c>
      <c r="D33" s="166" t="s">
        <v>404</v>
      </c>
      <c r="E33" s="166" t="s">
        <v>412</v>
      </c>
      <c r="F33" s="166" t="s">
        <v>414</v>
      </c>
      <c r="G33" s="93" t="s">
        <v>38</v>
      </c>
      <c r="H33" s="172" t="s">
        <v>413</v>
      </c>
      <c r="I33" s="173"/>
      <c r="J33" s="171"/>
      <c r="K33" s="171"/>
      <c r="L33" s="84"/>
      <c r="M33" s="84"/>
      <c r="N33" s="86"/>
      <c r="P33" s="84"/>
      <c r="Q33" s="84"/>
      <c r="R33" s="84"/>
      <c r="S33" s="84"/>
      <c r="T33" s="84"/>
      <c r="U33" s="84"/>
      <c r="V33" s="84"/>
      <c r="W33" s="84"/>
      <c r="Z33" s="22"/>
    </row>
    <row r="34" spans="2:26" ht="18.75" customHeight="1" x14ac:dyDescent="0.35">
      <c r="B34" s="24"/>
      <c r="C34" s="92" t="s">
        <v>12</v>
      </c>
      <c r="D34" s="92" t="s">
        <v>12</v>
      </c>
      <c r="E34" s="92" t="s">
        <v>12</v>
      </c>
      <c r="F34" s="92" t="s">
        <v>12</v>
      </c>
      <c r="G34" s="92" t="s">
        <v>12</v>
      </c>
      <c r="H34" s="102" t="s">
        <v>12</v>
      </c>
      <c r="I34" s="102" t="s">
        <v>18</v>
      </c>
      <c r="J34" s="88"/>
      <c r="K34" s="101"/>
      <c r="L34" s="84"/>
      <c r="M34" s="84"/>
      <c r="N34" s="84"/>
      <c r="P34" s="84"/>
      <c r="Q34" s="84"/>
      <c r="R34" s="84"/>
      <c r="S34" s="137"/>
      <c r="T34" s="100"/>
      <c r="U34" s="100"/>
      <c r="V34" s="84"/>
      <c r="W34" s="84"/>
      <c r="X34" s="22"/>
      <c r="Y34" s="22"/>
      <c r="Z34" s="22"/>
    </row>
    <row r="35" spans="2:26" x14ac:dyDescent="0.35">
      <c r="B35" s="91" t="s">
        <v>7</v>
      </c>
      <c r="C35" s="149"/>
      <c r="D35" s="149"/>
      <c r="E35" s="149"/>
      <c r="F35" s="158"/>
      <c r="G35" s="150" t="str">
        <f>IF(ISERROR(AVERAGEIF(C35:F35,"&lt;&gt;0")),"",(AVERAGEIF(C35:F35,"&lt;&gt;0")))</f>
        <v/>
      </c>
      <c r="H35" s="159"/>
      <c r="I35" s="159"/>
      <c r="J35" s="88"/>
      <c r="K35" s="76"/>
      <c r="L35" s="137"/>
      <c r="M35" s="137"/>
      <c r="N35" s="137"/>
      <c r="O35" s="137"/>
      <c r="P35" s="137"/>
      <c r="Q35" s="137"/>
      <c r="R35" s="137"/>
      <c r="S35" s="86"/>
      <c r="T35" s="84"/>
      <c r="U35" s="84"/>
      <c r="V35" s="84"/>
      <c r="W35" s="84"/>
      <c r="X35" s="22"/>
      <c r="Y35" s="22"/>
      <c r="Z35" s="22"/>
    </row>
    <row r="36" spans="2:26" x14ac:dyDescent="0.35">
      <c r="B36" s="91" t="s">
        <v>8</v>
      </c>
      <c r="C36" s="149"/>
      <c r="D36" s="149"/>
      <c r="E36" s="149"/>
      <c r="F36" s="158"/>
      <c r="G36" s="150" t="str">
        <f t="shared" ref="G36:G46" si="1">IF(ISERROR(AVERAGEIF(C36:F36,"&lt;&gt;0")),"",(AVERAGEIF(C36:F36,"&lt;&gt;0")))</f>
        <v/>
      </c>
      <c r="H36" s="159"/>
      <c r="I36" s="159"/>
      <c r="J36" s="89"/>
      <c r="K36" s="76"/>
      <c r="L36" s="137"/>
      <c r="M36" s="137"/>
      <c r="N36" s="137"/>
      <c r="O36" s="137"/>
      <c r="P36" s="137"/>
      <c r="Q36" s="137"/>
      <c r="R36" s="137"/>
      <c r="S36" s="86"/>
      <c r="T36" s="84"/>
      <c r="U36" s="84"/>
      <c r="V36" s="84"/>
      <c r="W36" s="84"/>
      <c r="X36" s="22"/>
      <c r="Y36" s="22"/>
      <c r="Z36" s="22"/>
    </row>
    <row r="37" spans="2:26" x14ac:dyDescent="0.35">
      <c r="B37" s="91" t="s">
        <v>9</v>
      </c>
      <c r="C37" s="149"/>
      <c r="D37" s="149"/>
      <c r="E37" s="149"/>
      <c r="F37" s="158"/>
      <c r="G37" s="150" t="str">
        <f t="shared" si="1"/>
        <v/>
      </c>
      <c r="H37" s="159"/>
      <c r="I37" s="159"/>
      <c r="J37" s="89"/>
      <c r="K37" s="76"/>
      <c r="L37" s="137"/>
      <c r="M37" s="137"/>
      <c r="N37" s="137"/>
      <c r="O37" s="137"/>
      <c r="P37" s="137"/>
      <c r="Q37" s="137"/>
      <c r="R37" s="137"/>
      <c r="S37" s="86"/>
      <c r="T37" s="84"/>
      <c r="U37" s="84"/>
      <c r="V37" s="84"/>
      <c r="W37" s="84"/>
      <c r="X37" s="22"/>
      <c r="Y37" s="22"/>
      <c r="Z37" s="22"/>
    </row>
    <row r="38" spans="2:26" x14ac:dyDescent="0.35">
      <c r="B38" s="91" t="s">
        <v>10</v>
      </c>
      <c r="C38" s="149"/>
      <c r="D38" s="149"/>
      <c r="E38" s="149"/>
      <c r="F38" s="158"/>
      <c r="G38" s="150" t="str">
        <f t="shared" si="1"/>
        <v/>
      </c>
      <c r="H38" s="159"/>
      <c r="I38" s="159"/>
      <c r="J38" s="89"/>
      <c r="K38" s="76"/>
      <c r="L38" s="137"/>
      <c r="M38" s="137"/>
      <c r="N38" s="137"/>
      <c r="O38" s="137"/>
      <c r="P38" s="137"/>
      <c r="Q38" s="137"/>
      <c r="R38" s="137"/>
      <c r="S38" s="86"/>
      <c r="T38" s="84"/>
      <c r="U38" s="84"/>
      <c r="V38" s="84"/>
      <c r="W38" s="84"/>
      <c r="X38" s="22"/>
      <c r="Y38" s="22"/>
      <c r="Z38" s="22"/>
    </row>
    <row r="39" spans="2:26" x14ac:dyDescent="0.35">
      <c r="B39" s="91" t="s">
        <v>19</v>
      </c>
      <c r="C39" s="149"/>
      <c r="D39" s="149"/>
      <c r="E39" s="149"/>
      <c r="F39" s="158"/>
      <c r="G39" s="150" t="str">
        <f t="shared" si="1"/>
        <v/>
      </c>
      <c r="H39" s="159"/>
      <c r="I39" s="159"/>
      <c r="J39" s="89"/>
      <c r="K39" s="76"/>
      <c r="L39" s="137"/>
      <c r="M39" s="137"/>
      <c r="N39" s="137"/>
      <c r="O39" s="137"/>
      <c r="P39" s="137"/>
      <c r="Q39" s="137"/>
      <c r="R39" s="137"/>
      <c r="S39" s="86"/>
      <c r="T39" s="84"/>
      <c r="U39" s="84"/>
      <c r="V39" s="84"/>
      <c r="W39" s="84"/>
      <c r="X39" s="22"/>
      <c r="Y39" s="22"/>
      <c r="Z39" s="22"/>
    </row>
    <row r="40" spans="2:26" x14ac:dyDescent="0.35">
      <c r="B40" s="91" t="s">
        <v>0</v>
      </c>
      <c r="C40" s="149"/>
      <c r="D40" s="149"/>
      <c r="E40" s="149"/>
      <c r="F40" s="158"/>
      <c r="G40" s="150" t="str">
        <f t="shared" si="1"/>
        <v/>
      </c>
      <c r="H40" s="159"/>
      <c r="I40" s="159"/>
      <c r="J40" s="89"/>
      <c r="K40" s="76"/>
      <c r="L40" s="137"/>
      <c r="M40" s="137"/>
      <c r="N40" s="137"/>
      <c r="O40" s="137"/>
      <c r="P40" s="137"/>
      <c r="Q40" s="137"/>
      <c r="R40" s="137"/>
      <c r="S40" s="86"/>
      <c r="T40" s="84"/>
      <c r="U40" s="84"/>
      <c r="V40" s="84"/>
      <c r="W40" s="84"/>
      <c r="X40" s="22"/>
      <c r="Y40" s="22"/>
      <c r="Z40" s="22"/>
    </row>
    <row r="41" spans="2:26" x14ac:dyDescent="0.35">
      <c r="B41" s="91" t="s">
        <v>1</v>
      </c>
      <c r="C41" s="149"/>
      <c r="D41" s="149"/>
      <c r="E41" s="149"/>
      <c r="F41" s="158"/>
      <c r="G41" s="150" t="str">
        <f t="shared" si="1"/>
        <v/>
      </c>
      <c r="H41" s="159"/>
      <c r="I41" s="159"/>
      <c r="J41" s="89"/>
      <c r="K41" s="76"/>
      <c r="L41" s="137"/>
      <c r="M41" s="137"/>
      <c r="N41" s="137"/>
      <c r="O41" s="137"/>
      <c r="P41" s="137"/>
      <c r="Q41" s="137"/>
      <c r="R41" s="137"/>
      <c r="S41" s="86"/>
      <c r="T41" s="84"/>
      <c r="U41" s="84"/>
      <c r="V41" s="84"/>
      <c r="W41" s="84"/>
      <c r="X41" s="22"/>
      <c r="Y41" s="22"/>
      <c r="Z41" s="22"/>
    </row>
    <row r="42" spans="2:26" x14ac:dyDescent="0.35">
      <c r="B42" s="91" t="s">
        <v>2</v>
      </c>
      <c r="C42" s="149"/>
      <c r="D42" s="149"/>
      <c r="E42" s="149"/>
      <c r="F42" s="158"/>
      <c r="G42" s="150" t="str">
        <f t="shared" si="1"/>
        <v/>
      </c>
      <c r="H42" s="159"/>
      <c r="I42" s="159"/>
      <c r="J42" s="89"/>
      <c r="K42" s="76"/>
      <c r="L42" s="137"/>
      <c r="M42" s="137"/>
      <c r="N42" s="137"/>
      <c r="O42" s="137"/>
      <c r="P42" s="137"/>
      <c r="Q42" s="137"/>
      <c r="R42" s="137"/>
      <c r="S42" s="86"/>
      <c r="T42" s="84"/>
      <c r="U42" s="84"/>
      <c r="V42" s="84"/>
      <c r="W42" s="84"/>
      <c r="X42" s="22"/>
      <c r="Y42" s="22"/>
      <c r="Z42" s="22"/>
    </row>
    <row r="43" spans="2:26" x14ac:dyDescent="0.35">
      <c r="B43" s="91" t="s">
        <v>3</v>
      </c>
      <c r="C43" s="149"/>
      <c r="D43" s="149"/>
      <c r="E43" s="149"/>
      <c r="F43" s="158"/>
      <c r="G43" s="150" t="str">
        <f t="shared" si="1"/>
        <v/>
      </c>
      <c r="H43" s="159"/>
      <c r="I43" s="159"/>
      <c r="J43" s="89"/>
      <c r="K43" s="76"/>
      <c r="L43" s="137"/>
      <c r="M43" s="137"/>
      <c r="N43" s="137"/>
      <c r="O43" s="137"/>
      <c r="P43" s="137"/>
      <c r="Q43" s="137"/>
      <c r="R43" s="137"/>
      <c r="S43" s="86"/>
      <c r="T43" s="84"/>
      <c r="U43" s="84"/>
      <c r="V43" s="84"/>
      <c r="W43" s="84"/>
      <c r="X43" s="22"/>
      <c r="Y43" s="22"/>
      <c r="Z43" s="22"/>
    </row>
    <row r="44" spans="2:26" x14ac:dyDescent="0.35">
      <c r="B44" s="91" t="s">
        <v>4</v>
      </c>
      <c r="C44" s="149"/>
      <c r="D44" s="149"/>
      <c r="E44" s="149"/>
      <c r="F44" s="158"/>
      <c r="G44" s="150" t="str">
        <f t="shared" si="1"/>
        <v/>
      </c>
      <c r="H44" s="151"/>
      <c r="I44" s="152"/>
      <c r="J44" s="84"/>
      <c r="K44" s="76"/>
      <c r="L44" s="137"/>
      <c r="M44" s="137"/>
      <c r="N44" s="137"/>
      <c r="O44" s="137"/>
      <c r="P44" s="137"/>
      <c r="Q44" s="137"/>
      <c r="R44" s="137"/>
      <c r="S44" s="86"/>
      <c r="T44" s="84"/>
      <c r="U44" s="84"/>
      <c r="V44" s="84"/>
      <c r="W44" s="84"/>
      <c r="X44" s="22"/>
      <c r="Y44" s="22"/>
      <c r="Z44" s="22"/>
    </row>
    <row r="45" spans="2:26" x14ac:dyDescent="0.35">
      <c r="B45" s="91" t="s">
        <v>5</v>
      </c>
      <c r="C45" s="149"/>
      <c r="D45" s="149"/>
      <c r="E45" s="149"/>
      <c r="F45" s="158"/>
      <c r="G45" s="150" t="str">
        <f t="shared" si="1"/>
        <v/>
      </c>
      <c r="H45" s="151"/>
      <c r="I45" s="152"/>
      <c r="J45" s="84"/>
      <c r="K45" s="125"/>
      <c r="L45" s="137"/>
      <c r="M45" s="137"/>
      <c r="N45" s="137"/>
      <c r="O45" s="137"/>
      <c r="P45" s="137"/>
      <c r="Q45" s="137"/>
      <c r="R45" s="137"/>
      <c r="S45" s="86"/>
      <c r="T45" s="84"/>
      <c r="U45" s="84"/>
      <c r="V45" s="84"/>
      <c r="W45" s="84"/>
      <c r="X45" s="22"/>
      <c r="Y45" s="22"/>
      <c r="Z45" s="22"/>
    </row>
    <row r="46" spans="2:26" x14ac:dyDescent="0.35">
      <c r="B46" s="91" t="s">
        <v>6</v>
      </c>
      <c r="C46" s="149"/>
      <c r="D46" s="149"/>
      <c r="E46" s="149"/>
      <c r="F46" s="158"/>
      <c r="G46" s="150" t="str">
        <f t="shared" si="1"/>
        <v/>
      </c>
      <c r="H46" s="151"/>
      <c r="I46" s="152"/>
      <c r="J46" s="84"/>
      <c r="K46" s="125"/>
      <c r="L46" s="137"/>
      <c r="M46" s="137"/>
      <c r="N46" s="137"/>
      <c r="O46" s="137"/>
      <c r="P46" s="137"/>
      <c r="Q46" s="137"/>
      <c r="R46" s="137"/>
      <c r="S46" s="86"/>
      <c r="T46" s="84"/>
      <c r="U46" s="84"/>
      <c r="V46" s="84"/>
      <c r="W46" s="84"/>
      <c r="X46" s="22"/>
      <c r="Y46" s="22"/>
      <c r="Z46" s="22"/>
    </row>
    <row r="47" spans="2:26" x14ac:dyDescent="0.35">
      <c r="B47" s="94" t="s">
        <v>11</v>
      </c>
      <c r="C47" s="160"/>
      <c r="D47" s="160"/>
      <c r="E47" s="160"/>
      <c r="F47" s="160"/>
      <c r="G47" s="147">
        <f>SUM(G35:G46)</f>
        <v>0</v>
      </c>
      <c r="H47" s="148">
        <f>SUM(H35:H46)</f>
        <v>0</v>
      </c>
      <c r="I47" s="148">
        <f>SUM(I35:I46)</f>
        <v>0</v>
      </c>
      <c r="J47" s="103"/>
      <c r="K47" s="126"/>
      <c r="L47" s="140"/>
      <c r="M47" s="141"/>
      <c r="N47" s="140"/>
      <c r="O47" s="88"/>
      <c r="P47" s="137"/>
      <c r="Q47" s="137"/>
      <c r="R47" s="137"/>
      <c r="S47" s="137"/>
      <c r="T47" s="137"/>
      <c r="U47" s="137"/>
      <c r="V47" s="137"/>
      <c r="W47" s="137"/>
    </row>
    <row r="48" spans="2:26" x14ac:dyDescent="0.35">
      <c r="B48" s="106" t="s">
        <v>402</v>
      </c>
      <c r="C48" s="112" t="str">
        <f>IF(ISERROR(VLOOKUP(C7,'Llistat municipis'!A1:H312,5,FALSE)),"",(VLOOKUP(C7,'Llistat municipis'!A1:H312,5,FALSE)))</f>
        <v/>
      </c>
      <c r="D48" s="112" t="str">
        <f>IF(ISERROR(VLOOKUP(C7,'Llistat municipis'!A1:I312,6,FALSE)),"",(VLOOKUP(C7,'Llistat municipis'!A1:I312,6,FALSE)))</f>
        <v/>
      </c>
      <c r="E48" s="112" t="str">
        <f>IF(ISERROR(VLOOKUP(C7,'Llistat municipis'!A1:L312,7,FALSE)),"",(VLOOKUP(C7,'Llistat municipis'!A1:L312,7,FALSE)))</f>
        <v/>
      </c>
      <c r="F48" s="112" t="str">
        <f>IF(ISERROR(VLOOKUP(C7,'Llistat municipis'!A1:P312,8,FALSE)),"",(VLOOKUP(C7,'Llistat municipis'!A1:P312,8,FALSE)))</f>
        <v/>
      </c>
      <c r="G48" s="128" t="str">
        <f>IF(ISERROR(AVERAGEIF(C48:F48,"&lt;&gt;0")),"",(AVERAGEIF(C48:F48,"&lt;&gt;0")))</f>
        <v/>
      </c>
      <c r="H48" s="128" t="str">
        <f>IF(ISERROR(VLOOKUP(C7,'Llistat municipis'!A1:T312,9,FALSE)),"",(VLOOKUP(C7,'Llistat municipis'!A1:T312,9,FALSE)))</f>
        <v/>
      </c>
      <c r="I48" s="110"/>
      <c r="J48" s="104"/>
      <c r="K48" s="127"/>
      <c r="L48" s="88"/>
      <c r="M48" s="88"/>
      <c r="N48" s="88"/>
      <c r="O48" s="88"/>
      <c r="P48" s="84"/>
      <c r="Q48" s="84"/>
      <c r="R48" s="84"/>
      <c r="S48" s="84"/>
      <c r="T48" s="84"/>
      <c r="U48" s="84"/>
      <c r="V48" s="84"/>
      <c r="W48" s="84"/>
      <c r="X48" s="22"/>
      <c r="Y48" s="22"/>
      <c r="Z48" s="22"/>
    </row>
    <row r="49" spans="2:26" x14ac:dyDescent="0.35">
      <c r="B49" s="107" t="s">
        <v>403</v>
      </c>
      <c r="C49" s="108"/>
      <c r="D49" s="108"/>
      <c r="E49" s="108"/>
      <c r="F49" s="109" t="str">
        <f>IF(ISERROR(K47*1000/G48),"",(K47*1000/G48))</f>
        <v/>
      </c>
      <c r="G49" s="129" t="str">
        <f>IF(ISERROR(G47*1000/G48),"",(G47*1000/G48))</f>
        <v/>
      </c>
      <c r="H49" s="129" t="str">
        <f>IF(ISERROR(H47*1000/H48),"",(H47*1000/H48))</f>
        <v/>
      </c>
      <c r="I49" s="110">
        <f>IFERROR(H49*K48,0)</f>
        <v>0</v>
      </c>
      <c r="J49" s="105"/>
      <c r="K49" s="127"/>
      <c r="L49" s="88"/>
      <c r="M49" s="88"/>
      <c r="N49" s="88"/>
      <c r="O49" s="88"/>
      <c r="P49" s="84"/>
      <c r="Q49" s="84"/>
      <c r="R49" s="84"/>
      <c r="S49" s="84"/>
      <c r="T49" s="84"/>
      <c r="U49" s="84"/>
      <c r="V49" s="84"/>
      <c r="W49" s="84"/>
    </row>
    <row r="50" spans="2:26" x14ac:dyDescent="0.35">
      <c r="B50" s="49"/>
      <c r="C50" s="46"/>
      <c r="D50" s="46"/>
      <c r="E50" s="46"/>
      <c r="F50" s="46"/>
      <c r="G50" s="161"/>
      <c r="H50" s="46"/>
      <c r="J50" s="46"/>
      <c r="K50" s="127"/>
      <c r="L50" s="88"/>
      <c r="M50" s="88"/>
      <c r="N50" s="88"/>
      <c r="O50" s="88"/>
      <c r="P50" s="84"/>
      <c r="Q50" s="84"/>
      <c r="R50" s="84"/>
      <c r="S50" s="84"/>
      <c r="T50" s="84"/>
      <c r="U50" s="84"/>
      <c r="V50" s="84"/>
      <c r="W50" s="84"/>
    </row>
    <row r="51" spans="2:26" x14ac:dyDescent="0.35">
      <c r="B51" s="47"/>
      <c r="C51" s="46"/>
      <c r="D51" s="46"/>
      <c r="E51" s="46"/>
      <c r="F51" s="46"/>
      <c r="G51" s="161"/>
      <c r="H51" s="46"/>
      <c r="L51" s="84"/>
      <c r="M51" s="84"/>
      <c r="N51" s="84"/>
      <c r="P51" s="84"/>
      <c r="Q51" s="84"/>
      <c r="R51" s="84"/>
      <c r="S51" s="84"/>
      <c r="T51" s="84"/>
      <c r="U51" s="84"/>
      <c r="V51" s="84"/>
      <c r="W51" s="84"/>
    </row>
    <row r="52" spans="2:26" x14ac:dyDescent="0.35">
      <c r="B52" s="61">
        <v>2016</v>
      </c>
      <c r="C52" s="62">
        <f>C49</f>
        <v>0</v>
      </c>
      <c r="D52" s="84"/>
      <c r="E52" s="84"/>
      <c r="F52" s="113"/>
      <c r="G52" s="84"/>
      <c r="H52" s="84"/>
      <c r="I52" s="84"/>
      <c r="J52" s="84"/>
      <c r="K52" s="84"/>
      <c r="L52" s="84"/>
      <c r="M52" s="84"/>
      <c r="N52" s="84"/>
      <c r="P52" s="84"/>
      <c r="Q52" s="84"/>
      <c r="R52" s="84"/>
      <c r="S52" s="84"/>
      <c r="T52" s="84"/>
      <c r="U52" s="84"/>
      <c r="V52" s="84"/>
      <c r="W52" s="84"/>
    </row>
    <row r="53" spans="2:26" s="84" customFormat="1" x14ac:dyDescent="0.35">
      <c r="B53" s="63">
        <v>2017</v>
      </c>
      <c r="C53" s="62">
        <f>E49</f>
        <v>0</v>
      </c>
      <c r="X53" s="75"/>
      <c r="Y53" s="75"/>
      <c r="Z53" s="75"/>
    </row>
    <row r="54" spans="2:26" s="84" customFormat="1" x14ac:dyDescent="0.35">
      <c r="B54" s="63">
        <v>2018</v>
      </c>
      <c r="C54" s="62"/>
      <c r="X54" s="75"/>
      <c r="Y54" s="75"/>
      <c r="Z54" s="75"/>
    </row>
    <row r="55" spans="2:26" s="84" customFormat="1" x14ac:dyDescent="0.35">
      <c r="B55" s="63">
        <v>2019</v>
      </c>
      <c r="C55" s="62"/>
      <c r="X55" s="75"/>
      <c r="Y55" s="75"/>
      <c r="Z55" s="75"/>
    </row>
    <row r="56" spans="2:26" s="84" customFormat="1" x14ac:dyDescent="0.35">
      <c r="B56" s="63">
        <v>2020</v>
      </c>
      <c r="C56" s="62"/>
      <c r="P56" s="75"/>
      <c r="Q56" s="75"/>
      <c r="R56" s="75"/>
      <c r="S56" s="75"/>
      <c r="T56" s="75"/>
      <c r="U56" s="75"/>
      <c r="V56" s="75"/>
      <c r="W56" s="75"/>
      <c r="X56" s="75"/>
      <c r="Y56" s="75"/>
      <c r="Z56" s="75"/>
    </row>
    <row r="57" spans="2:26" s="84" customFormat="1" x14ac:dyDescent="0.35">
      <c r="B57" s="74"/>
      <c r="C57" s="74"/>
      <c r="D57" s="74"/>
      <c r="E57" s="74"/>
      <c r="F57" s="74"/>
      <c r="G57" s="22"/>
      <c r="H57" s="22"/>
      <c r="I57" s="22"/>
      <c r="J57" s="22"/>
      <c r="K57" s="22"/>
      <c r="L57" s="22"/>
      <c r="M57" s="22"/>
      <c r="N57" s="22"/>
      <c r="P57" s="75"/>
      <c r="Q57" s="75"/>
      <c r="R57" s="75"/>
      <c r="S57" s="75"/>
      <c r="T57" s="75"/>
      <c r="U57" s="75"/>
      <c r="V57" s="75"/>
      <c r="W57" s="75"/>
      <c r="X57" s="75"/>
      <c r="Y57" s="75"/>
      <c r="Z57" s="75"/>
    </row>
    <row r="58" spans="2:26" x14ac:dyDescent="0.35">
      <c r="B58" s="74"/>
      <c r="C58" s="74"/>
      <c r="D58" s="74"/>
      <c r="E58" s="74"/>
      <c r="F58" s="74"/>
    </row>
    <row r="59" spans="2:26" x14ac:dyDescent="0.35">
      <c r="B59" s="74"/>
      <c r="C59" s="74"/>
      <c r="D59" s="74"/>
      <c r="E59" s="74"/>
      <c r="F59" s="74"/>
    </row>
    <row r="60" spans="2:26" x14ac:dyDescent="0.35">
      <c r="B60" s="74"/>
      <c r="C60" s="74"/>
      <c r="D60" s="74"/>
      <c r="E60" s="74"/>
      <c r="F60" s="74"/>
    </row>
  </sheetData>
  <mergeCells count="5">
    <mergeCell ref="J33:K33"/>
    <mergeCell ref="H33:I33"/>
    <mergeCell ref="B11:I12"/>
    <mergeCell ref="D7:I7"/>
    <mergeCell ref="H15:I15"/>
  </mergeCells>
  <phoneticPr fontId="21" type="noConversion"/>
  <pageMargins left="0.75" right="0.75" top="0.56000000000000005" bottom="1.1299999999999999" header="0" footer="0"/>
  <pageSetup paperSize="9" scale="70" orientation="landscape" copies="5" r:id="rId1"/>
  <headerFooter alignWithMargins="0"/>
  <ignoredErrors>
    <ignoredError sqref="C52:C53 C48 D48 E48 F48 G29:I29 H47:I47"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'Llistat municipis'!$A$2:$A$312</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7:Q53"/>
  <sheetViews>
    <sheetView showGridLines="0" showRowColHeaders="0" showZeros="0" topLeftCell="A6" zoomScale="55" zoomScaleNormal="55" workbookViewId="0">
      <selection activeCell="F18" sqref="F18"/>
    </sheetView>
  </sheetViews>
  <sheetFormatPr defaultColWidth="11.453125" defaultRowHeight="14.5" x14ac:dyDescent="0.35"/>
  <cols>
    <col min="1" max="1" width="5" style="22" customWidth="1"/>
    <col min="2" max="2" width="21.1796875" style="22" customWidth="1"/>
    <col min="3" max="3" width="21.54296875" style="22" customWidth="1"/>
    <col min="4" max="4" width="30.81640625" style="22" customWidth="1"/>
    <col min="5" max="5" width="5.81640625" style="22" customWidth="1"/>
    <col min="6" max="6" width="22.1796875" style="22" customWidth="1"/>
    <col min="7" max="7" width="20.54296875" style="22" customWidth="1"/>
    <col min="8" max="8" width="30.81640625" style="22" customWidth="1"/>
    <col min="9" max="9" width="18.26953125" style="63" customWidth="1"/>
    <col min="10" max="10" width="17.81640625" style="63" customWidth="1"/>
    <col min="11" max="12" width="15.453125" style="63" customWidth="1"/>
    <col min="13" max="13" width="15.7265625" style="63" customWidth="1"/>
    <col min="14" max="14" width="17" style="63" customWidth="1"/>
    <col min="15" max="17" width="11.453125" style="63"/>
    <col min="18" max="16384" width="11.453125" style="22"/>
  </cols>
  <sheetData>
    <row r="7" spans="2:13" ht="18.5" x14ac:dyDescent="0.45">
      <c r="B7" s="136" t="s">
        <v>415</v>
      </c>
    </row>
    <row r="8" spans="2:13" ht="18.5" x14ac:dyDescent="0.45">
      <c r="B8" s="119" t="s">
        <v>37</v>
      </c>
      <c r="C8" s="120"/>
      <c r="D8" s="121"/>
      <c r="E8" s="30"/>
      <c r="F8" s="122" t="s">
        <v>24</v>
      </c>
      <c r="G8" s="123"/>
      <c r="H8" s="124"/>
    </row>
    <row r="9" spans="2:13" x14ac:dyDescent="0.35">
      <c r="E9" s="132"/>
    </row>
    <row r="10" spans="2:13" ht="47.25" customHeight="1" x14ac:dyDescent="0.45">
      <c r="B10" s="115" t="s">
        <v>22</v>
      </c>
      <c r="C10" s="115" t="s">
        <v>23</v>
      </c>
      <c r="D10" s="115" t="s">
        <v>405</v>
      </c>
      <c r="E10" s="46"/>
      <c r="F10" s="116" t="s">
        <v>22</v>
      </c>
      <c r="G10" s="117" t="s">
        <v>23</v>
      </c>
      <c r="H10" s="118" t="s">
        <v>405</v>
      </c>
      <c r="L10" s="182" t="s">
        <v>34</v>
      </c>
      <c r="M10" s="182"/>
    </row>
    <row r="11" spans="2:13" ht="23.5" x14ac:dyDescent="0.45">
      <c r="B11" s="162">
        <f>IF(ISERROR('Entrada de dades '!H29-'Entrada de dades '!G29),"",('Entrada de dades '!H29-'Entrada de dades '!G29))</f>
        <v>0</v>
      </c>
      <c r="C11" s="163" t="str">
        <f>IF(ISERROR(('Entrada de dades '!H29-'Entrada de dades '!G29)*('Entrada de dades '!I29/'Entrada de dades '!H29)),"",(('Entrada de dades '!H29-'Entrada de dades '!G29)*('Entrada de dades '!I29/'Entrada de dades '!H29)))</f>
        <v/>
      </c>
      <c r="D11" s="164">
        <f>IF(ISERROR(B11*'Factors de conversió i emissió '!D29)/1000,"",(B11*'Factors de conversió i emissió '!D29))/1000</f>
        <v>0</v>
      </c>
      <c r="E11" s="135"/>
      <c r="F11" s="162" t="str">
        <f>IF(ISERROR('Entrada de dades '!H49-'Entrada de dades '!G49),"",('Entrada de dades '!H49-'Entrada de dades '!G49))</f>
        <v/>
      </c>
      <c r="G11" s="163" t="str">
        <f>IF(ISERROR(('Entrada de dades '!H49-'Entrada de dades '!G49)*('Entrada de dades '!I47/'Entrada de dades '!H49)),"",(('Entrada de dades '!H49-'Entrada de dades '!G49)*('Entrada de dades '!I47/'Entrada de dades '!H49)))</f>
        <v/>
      </c>
      <c r="H11" s="165" t="str">
        <f>IF(ISERROR((F11*'Factors de conversió i emissió '!D20)/1000),"",((F11*'Factors de conversió i emissió '!D20))/1000)</f>
        <v/>
      </c>
    </row>
    <row r="12" spans="2:13" x14ac:dyDescent="0.35">
      <c r="C12" s="111"/>
      <c r="D12" s="46"/>
      <c r="E12" s="46"/>
      <c r="F12" s="48"/>
      <c r="G12" s="48"/>
      <c r="H12" s="48"/>
      <c r="I12" s="85"/>
      <c r="J12" s="64"/>
    </row>
    <row r="13" spans="2:13" ht="14.65" customHeight="1" x14ac:dyDescent="0.35">
      <c r="C13" s="130"/>
      <c r="G13" s="114"/>
    </row>
    <row r="14" spans="2:13" ht="9.75" customHeight="1" x14ac:dyDescent="0.35">
      <c r="B14" s="184" t="s">
        <v>408</v>
      </c>
      <c r="C14" s="184"/>
      <c r="D14" s="183" t="str">
        <f>(IF(C11&lt;0,C11/2,"No hi ha hagut estalvi"))</f>
        <v>No hi ha hagut estalvi</v>
      </c>
      <c r="F14" s="184" t="s">
        <v>409</v>
      </c>
      <c r="G14" s="184"/>
      <c r="H14" s="185" t="str">
        <f>IFERROR(IF(G11&lt;0,(G11/2),"No hi ha hagut estalvi"),0)</f>
        <v>No hi ha hagut estalvi</v>
      </c>
    </row>
    <row r="15" spans="2:13" ht="14.65" customHeight="1" x14ac:dyDescent="0.35">
      <c r="B15" s="184"/>
      <c r="C15" s="184"/>
      <c r="D15" s="183"/>
      <c r="F15" s="184"/>
      <c r="G15" s="184"/>
      <c r="H15" s="185"/>
    </row>
    <row r="16" spans="2:13" ht="14.65" customHeight="1" x14ac:dyDescent="0.35">
      <c r="B16" s="184"/>
      <c r="C16" s="184"/>
      <c r="D16" s="183"/>
      <c r="F16" s="184"/>
      <c r="G16" s="184"/>
      <c r="H16" s="185"/>
    </row>
    <row r="17" spans="2:17" ht="14.65" customHeight="1" thickBot="1" x14ac:dyDescent="0.4">
      <c r="B17" s="131"/>
      <c r="C17" s="131"/>
      <c r="D17" s="133"/>
      <c r="F17" s="98"/>
      <c r="G17" s="98"/>
      <c r="H17" s="134"/>
    </row>
    <row r="18" spans="2:17" ht="42.65" customHeight="1" thickBot="1" x14ac:dyDescent="0.4">
      <c r="D18" s="186" t="s">
        <v>407</v>
      </c>
      <c r="E18" s="187"/>
      <c r="F18" s="144" t="str">
        <f>IFERROR(IF((C11)+(G11)&gt;0,"No hi ha estalvi",((C11)+G11)),"")</f>
        <v/>
      </c>
      <c r="G18" s="114"/>
      <c r="H18" s="114"/>
    </row>
    <row r="19" spans="2:17" ht="30.65" customHeight="1" x14ac:dyDescent="0.35">
      <c r="D19" s="188" t="s">
        <v>410</v>
      </c>
      <c r="E19" s="189"/>
      <c r="F19" s="192" t="str">
        <f>IFERROR(IF(F18/2&lt;"0","No hi ha retorn",F18/2),"")</f>
        <v/>
      </c>
      <c r="G19" s="114"/>
      <c r="H19" s="114"/>
    </row>
    <row r="20" spans="2:17" ht="14.65" customHeight="1" thickBot="1" x14ac:dyDescent="0.4">
      <c r="D20" s="190"/>
      <c r="E20" s="191"/>
      <c r="F20" s="193"/>
      <c r="G20" s="114"/>
      <c r="H20" s="114"/>
    </row>
    <row r="21" spans="2:17" ht="14.65" customHeight="1" x14ac:dyDescent="0.35">
      <c r="B21" s="64"/>
      <c r="C21" s="64"/>
      <c r="D21" s="67"/>
      <c r="E21" s="68"/>
      <c r="F21" s="68"/>
      <c r="G21" s="69"/>
      <c r="H21" s="68"/>
      <c r="I21" s="66"/>
      <c r="J21" s="65"/>
      <c r="K21" s="65"/>
      <c r="L21" s="65"/>
      <c r="M21" s="65"/>
      <c r="N21" s="65"/>
      <c r="O21" s="64"/>
      <c r="P21" s="182" t="s">
        <v>34</v>
      </c>
      <c r="Q21" s="182"/>
    </row>
    <row r="22" spans="2:17" x14ac:dyDescent="0.35">
      <c r="B22" s="64"/>
      <c r="C22" s="64"/>
      <c r="D22" s="67"/>
      <c r="E22" s="68"/>
      <c r="F22" s="68"/>
      <c r="G22" s="69"/>
      <c r="H22" s="68"/>
      <c r="I22" s="70"/>
      <c r="J22" s="70"/>
      <c r="K22" s="70"/>
      <c r="L22" s="70"/>
      <c r="M22" s="70"/>
      <c r="N22" s="70"/>
      <c r="O22" s="64"/>
    </row>
    <row r="23" spans="2:17" x14ac:dyDescent="0.35">
      <c r="B23" s="64"/>
      <c r="C23" s="64"/>
      <c r="D23" s="67"/>
      <c r="E23" s="68"/>
      <c r="F23" s="68"/>
      <c r="G23" s="69"/>
      <c r="H23" s="68"/>
      <c r="I23" s="70"/>
      <c r="J23" s="70"/>
      <c r="K23" s="70"/>
      <c r="L23" s="70"/>
      <c r="M23" s="70"/>
      <c r="N23" s="70"/>
      <c r="O23" s="64"/>
    </row>
    <row r="24" spans="2:17" x14ac:dyDescent="0.35">
      <c r="B24" s="64"/>
      <c r="C24" s="64"/>
      <c r="D24" s="67"/>
      <c r="E24" s="68"/>
      <c r="F24" s="68"/>
      <c r="G24" s="71"/>
      <c r="H24" s="71"/>
      <c r="I24" s="70"/>
      <c r="J24" s="70"/>
      <c r="K24" s="70"/>
      <c r="L24" s="70"/>
      <c r="M24" s="70"/>
      <c r="N24" s="70"/>
      <c r="O24" s="64"/>
    </row>
    <row r="25" spans="2:17" x14ac:dyDescent="0.35">
      <c r="B25" s="64"/>
      <c r="C25" s="64"/>
      <c r="D25" s="67"/>
      <c r="E25" s="68"/>
      <c r="F25" s="68"/>
      <c r="G25" s="71"/>
      <c r="H25" s="71"/>
      <c r="I25" s="69"/>
      <c r="J25" s="68"/>
      <c r="K25" s="68"/>
      <c r="L25" s="68"/>
      <c r="M25" s="68"/>
      <c r="N25" s="68"/>
      <c r="O25" s="64"/>
    </row>
    <row r="26" spans="2:17" x14ac:dyDescent="0.35">
      <c r="B26" s="64"/>
      <c r="C26" s="64"/>
      <c r="D26" s="67"/>
      <c r="E26" s="68"/>
      <c r="F26" s="68"/>
      <c r="G26" s="71"/>
      <c r="H26" s="71"/>
      <c r="I26" s="69"/>
      <c r="J26" s="68"/>
      <c r="K26" s="68"/>
      <c r="L26" s="68"/>
      <c r="M26" s="68"/>
      <c r="N26" s="68"/>
      <c r="O26" s="64"/>
    </row>
    <row r="27" spans="2:17" x14ac:dyDescent="0.35">
      <c r="B27" s="64"/>
      <c r="C27" s="97"/>
      <c r="D27" s="97"/>
      <c r="E27" s="97"/>
      <c r="F27" s="97"/>
      <c r="G27" s="97"/>
      <c r="H27" s="97"/>
      <c r="I27" s="69"/>
      <c r="J27" s="68"/>
      <c r="K27" s="68"/>
      <c r="L27" s="68"/>
      <c r="M27" s="68"/>
      <c r="N27" s="68"/>
      <c r="O27" s="64"/>
    </row>
    <row r="28" spans="2:17" x14ac:dyDescent="0.35">
      <c r="B28" s="64"/>
      <c r="C28" s="64"/>
      <c r="D28" s="73"/>
      <c r="E28" s="64"/>
      <c r="F28" s="64"/>
      <c r="G28" s="64"/>
      <c r="H28" s="64"/>
      <c r="I28" s="97"/>
      <c r="J28" s="97"/>
      <c r="K28" s="72"/>
      <c r="L28" s="72"/>
      <c r="M28" s="68"/>
      <c r="N28" s="72"/>
      <c r="O28" s="64"/>
    </row>
    <row r="29" spans="2:17" x14ac:dyDescent="0.35">
      <c r="I29" s="64"/>
      <c r="J29" s="64"/>
      <c r="K29" s="64"/>
      <c r="L29" s="64"/>
      <c r="M29" s="64"/>
      <c r="N29" s="64"/>
      <c r="O29" s="64"/>
    </row>
    <row r="36" spans="1:17" x14ac:dyDescent="0.35">
      <c r="B36" s="63"/>
      <c r="C36" s="63"/>
    </row>
    <row r="37" spans="1:17" x14ac:dyDescent="0.35">
      <c r="A37" s="63"/>
      <c r="B37" s="63"/>
      <c r="C37" s="63"/>
      <c r="I37" s="22"/>
      <c r="J37" s="22"/>
      <c r="K37" s="22"/>
      <c r="L37" s="22"/>
      <c r="M37" s="22"/>
      <c r="N37" s="22"/>
      <c r="O37" s="22"/>
      <c r="P37" s="22"/>
      <c r="Q37" s="22"/>
    </row>
    <row r="38" spans="1:17" x14ac:dyDescent="0.35">
      <c r="A38" s="63"/>
      <c r="B38" s="63"/>
      <c r="C38" s="63"/>
      <c r="I38" s="22"/>
      <c r="J38" s="22"/>
      <c r="K38" s="22"/>
      <c r="L38" s="22"/>
      <c r="M38" s="22"/>
      <c r="N38" s="22"/>
      <c r="O38" s="22"/>
      <c r="P38" s="22"/>
      <c r="Q38" s="22"/>
    </row>
    <row r="39" spans="1:17" x14ac:dyDescent="0.35">
      <c r="A39" s="63"/>
      <c r="B39" s="63"/>
      <c r="C39" s="63"/>
      <c r="I39" s="22"/>
      <c r="J39" s="22"/>
      <c r="K39" s="22"/>
      <c r="L39" s="22"/>
      <c r="M39" s="22"/>
      <c r="N39" s="22"/>
      <c r="O39" s="22"/>
      <c r="P39" s="22"/>
      <c r="Q39" s="22"/>
    </row>
    <row r="40" spans="1:17" x14ac:dyDescent="0.35">
      <c r="A40" s="63"/>
      <c r="B40" s="63"/>
      <c r="C40" s="63"/>
      <c r="I40" s="22"/>
      <c r="J40" s="22"/>
      <c r="K40" s="22"/>
      <c r="L40" s="22"/>
      <c r="M40" s="22"/>
      <c r="N40" s="22"/>
      <c r="O40" s="22"/>
      <c r="P40" s="22"/>
      <c r="Q40" s="22"/>
    </row>
    <row r="41" spans="1:17" x14ac:dyDescent="0.35">
      <c r="A41" s="63"/>
      <c r="B41" s="63"/>
      <c r="C41" s="63"/>
      <c r="I41" s="22"/>
      <c r="J41" s="22"/>
      <c r="K41" s="22"/>
      <c r="L41" s="22"/>
      <c r="M41" s="22"/>
      <c r="N41" s="22"/>
      <c r="O41" s="22"/>
      <c r="P41" s="22"/>
      <c r="Q41" s="22"/>
    </row>
    <row r="42" spans="1:17" x14ac:dyDescent="0.35">
      <c r="A42" s="63"/>
      <c r="B42" s="63"/>
      <c r="C42" s="63"/>
      <c r="I42" s="22"/>
      <c r="J42" s="22"/>
      <c r="K42" s="22"/>
      <c r="L42" s="22"/>
      <c r="M42" s="22"/>
      <c r="N42" s="22"/>
      <c r="O42" s="22"/>
      <c r="P42" s="22"/>
      <c r="Q42" s="22"/>
    </row>
    <row r="43" spans="1:17" x14ac:dyDescent="0.35">
      <c r="A43" s="63"/>
      <c r="B43" s="63"/>
      <c r="C43" s="63"/>
      <c r="I43" s="22"/>
      <c r="J43" s="22"/>
      <c r="K43" s="22"/>
      <c r="L43" s="22"/>
      <c r="M43" s="22"/>
      <c r="N43" s="22"/>
      <c r="O43" s="22"/>
      <c r="P43" s="22"/>
      <c r="Q43" s="22"/>
    </row>
    <row r="44" spans="1:17" x14ac:dyDescent="0.35">
      <c r="A44" s="63"/>
      <c r="B44" s="63"/>
      <c r="C44" s="63"/>
      <c r="I44" s="22"/>
      <c r="J44" s="22"/>
      <c r="K44" s="22"/>
      <c r="L44" s="22"/>
      <c r="M44" s="22"/>
      <c r="N44" s="22"/>
      <c r="O44" s="22"/>
      <c r="P44" s="22"/>
      <c r="Q44" s="22"/>
    </row>
    <row r="45" spans="1:17" x14ac:dyDescent="0.35">
      <c r="A45" s="63"/>
      <c r="B45" s="63"/>
      <c r="C45" s="63"/>
      <c r="I45" s="22"/>
      <c r="J45" s="22"/>
      <c r="K45" s="22"/>
      <c r="L45" s="22"/>
      <c r="M45" s="22"/>
      <c r="N45" s="22"/>
      <c r="O45" s="22"/>
      <c r="P45" s="22"/>
      <c r="Q45" s="22"/>
    </row>
    <row r="46" spans="1:17" x14ac:dyDescent="0.35">
      <c r="A46" s="63"/>
      <c r="B46" s="63"/>
      <c r="C46" s="63"/>
      <c r="I46" s="22"/>
      <c r="J46" s="22"/>
      <c r="K46" s="22"/>
      <c r="L46" s="22"/>
      <c r="M46" s="22"/>
      <c r="N46" s="22"/>
      <c r="O46" s="22"/>
      <c r="P46" s="22"/>
      <c r="Q46" s="22"/>
    </row>
    <row r="47" spans="1:17" x14ac:dyDescent="0.35">
      <c r="A47" s="63"/>
      <c r="B47" s="63"/>
      <c r="C47" s="63"/>
      <c r="I47" s="22"/>
      <c r="J47" s="22"/>
      <c r="K47" s="22"/>
      <c r="L47" s="22"/>
      <c r="M47" s="22"/>
      <c r="N47" s="22"/>
      <c r="O47" s="22"/>
      <c r="P47" s="22"/>
      <c r="Q47" s="22"/>
    </row>
    <row r="48" spans="1:17" x14ac:dyDescent="0.35">
      <c r="A48" s="63"/>
      <c r="B48" s="63"/>
      <c r="C48" s="63"/>
      <c r="I48" s="22"/>
      <c r="J48" s="22"/>
      <c r="K48" s="22"/>
      <c r="L48" s="22"/>
      <c r="M48" s="22"/>
      <c r="N48" s="22"/>
      <c r="O48" s="22"/>
      <c r="P48" s="22"/>
      <c r="Q48" s="22"/>
    </row>
    <row r="49" spans="1:17" x14ac:dyDescent="0.35">
      <c r="A49" s="63"/>
      <c r="B49" s="63"/>
      <c r="C49" s="63"/>
      <c r="I49" s="22"/>
      <c r="J49" s="22"/>
      <c r="K49" s="22"/>
      <c r="L49" s="22"/>
      <c r="M49" s="22"/>
      <c r="N49" s="22"/>
      <c r="O49" s="22"/>
      <c r="P49" s="22"/>
      <c r="Q49" s="22"/>
    </row>
    <row r="50" spans="1:17" x14ac:dyDescent="0.35">
      <c r="A50" s="63"/>
      <c r="B50" s="63"/>
      <c r="C50" s="63"/>
      <c r="I50" s="22"/>
      <c r="J50" s="22"/>
      <c r="K50" s="22"/>
      <c r="L50" s="22"/>
      <c r="M50" s="22"/>
      <c r="N50" s="22"/>
      <c r="O50" s="22"/>
      <c r="P50" s="22"/>
      <c r="Q50" s="22"/>
    </row>
    <row r="51" spans="1:17" x14ac:dyDescent="0.35">
      <c r="A51" s="63"/>
      <c r="B51" s="63"/>
      <c r="C51" s="63"/>
      <c r="I51" s="22"/>
      <c r="J51" s="22"/>
      <c r="K51" s="22"/>
      <c r="L51" s="22"/>
      <c r="M51" s="22"/>
      <c r="N51" s="22"/>
      <c r="O51" s="22"/>
      <c r="P51" s="22"/>
      <c r="Q51" s="22"/>
    </row>
    <row r="52" spans="1:17" x14ac:dyDescent="0.35">
      <c r="A52" s="63"/>
      <c r="B52" s="63"/>
      <c r="C52" s="63"/>
      <c r="I52" s="22"/>
      <c r="J52" s="22"/>
      <c r="K52" s="22"/>
      <c r="L52" s="22"/>
      <c r="M52" s="22"/>
      <c r="N52" s="22"/>
      <c r="O52" s="22"/>
      <c r="P52" s="22"/>
      <c r="Q52" s="22"/>
    </row>
    <row r="53" spans="1:17" x14ac:dyDescent="0.35">
      <c r="A53" s="63"/>
      <c r="I53" s="22"/>
      <c r="J53" s="22"/>
      <c r="K53" s="22"/>
      <c r="L53" s="22"/>
      <c r="M53" s="22"/>
      <c r="N53" s="22"/>
      <c r="O53" s="22"/>
      <c r="P53" s="22"/>
      <c r="Q53" s="22"/>
    </row>
  </sheetData>
  <sheetProtection algorithmName="SHA-512" hashValue="MFhGbOcGzNmV9rUJLWxkdfJ7NMiG42IfjZpO1Lg4XtHRdCz1ViTk+wdGVgaYD6KOHcpCjm4PfXn4rKlENwxkWw==" saltValue="v6fVUIXw9PL8LyPfM7iGCA==" spinCount="100000" sheet="1" objects="1" scenarios="1"/>
  <mergeCells count="9">
    <mergeCell ref="B14:C16"/>
    <mergeCell ref="D18:E18"/>
    <mergeCell ref="D19:E20"/>
    <mergeCell ref="F19:F20"/>
    <mergeCell ref="L10:M10"/>
    <mergeCell ref="P21:Q21"/>
    <mergeCell ref="D14:D16"/>
    <mergeCell ref="F14:G16"/>
    <mergeCell ref="H14:H16"/>
  </mergeCells>
  <phoneticPr fontId="0" type="noConversion"/>
  <conditionalFormatting sqref="D14:D17">
    <cfRule type="containsText" dxfId="10" priority="10" operator="containsText" text="No hi ha hagut estalvi">
      <formula>NOT(ISERROR(SEARCH("No hi ha hagut estalvi",D14)))</formula>
    </cfRule>
    <cfRule type="cellIs" dxfId="9" priority="13" operator="lessThan">
      <formula>0</formula>
    </cfRule>
  </conditionalFormatting>
  <conditionalFormatting sqref="H14:H17">
    <cfRule type="containsText" dxfId="8" priority="8" operator="containsText" text="No hi ha hagut estalvi">
      <formula>NOT(ISERROR(SEARCH("No hi ha hagut estalvi",H14)))</formula>
    </cfRule>
    <cfRule type="cellIs" dxfId="7" priority="9" operator="greaterThan">
      <formula>0</formula>
    </cfRule>
  </conditionalFormatting>
  <conditionalFormatting sqref="F18:F19">
    <cfRule type="cellIs" dxfId="6" priority="6" operator="greaterThan">
      <formula>0</formula>
    </cfRule>
    <cfRule type="cellIs" dxfId="5" priority="7" operator="lessThan">
      <formula>0</formula>
    </cfRule>
  </conditionalFormatting>
  <conditionalFormatting sqref="B11:D11">
    <cfRule type="cellIs" dxfId="4" priority="4" operator="lessThan">
      <formula>0</formula>
    </cfRule>
    <cfRule type="cellIs" dxfId="3" priority="5" operator="greaterThan">
      <formula>0</formula>
    </cfRule>
  </conditionalFormatting>
  <conditionalFormatting sqref="F11:H11">
    <cfRule type="cellIs" dxfId="2" priority="2" operator="lessThan">
      <formula>0</formula>
    </cfRule>
    <cfRule type="cellIs" dxfId="1" priority="3" operator="greaterThan">
      <formula>0</formula>
    </cfRule>
  </conditionalFormatting>
  <conditionalFormatting sqref="H14:H16">
    <cfRule type="cellIs" dxfId="0" priority="1" operator="lessThan">
      <formula>0</formula>
    </cfRule>
  </conditionalFormatting>
  <pageMargins left="0.2" right="0.19" top="0.16" bottom="0.17" header="0.16" footer="0.17"/>
  <pageSetup paperSize="9" scale="58" orientation="landscape" copies="5" r:id="rId1"/>
  <ignoredErrors>
    <ignoredError sqref="D14 H14 F20" unlockedFormula="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I312"/>
  <sheetViews>
    <sheetView topLeftCell="A7" zoomScaleNormal="100" workbookViewId="0">
      <selection activeCell="L11" sqref="L11"/>
    </sheetView>
  </sheetViews>
  <sheetFormatPr defaultRowHeight="14.5" x14ac:dyDescent="0.35"/>
  <cols>
    <col min="4" max="4" width="15.453125" customWidth="1"/>
    <col min="5" max="5" width="9.7265625" style="203" customWidth="1"/>
    <col min="6" max="8" width="8.7265625" style="203"/>
    <col min="9" max="9" width="8.7265625" style="199"/>
  </cols>
  <sheetData>
    <row r="1" spans="1:9" ht="21" x14ac:dyDescent="0.35">
      <c r="A1" s="58" t="s">
        <v>328</v>
      </c>
      <c r="B1" s="58" t="s">
        <v>329</v>
      </c>
      <c r="C1" s="58" t="s">
        <v>330</v>
      </c>
      <c r="D1" s="59" t="s">
        <v>331</v>
      </c>
      <c r="E1" s="194" t="s">
        <v>399</v>
      </c>
      <c r="F1" s="194" t="s">
        <v>400</v>
      </c>
      <c r="G1" s="194" t="s">
        <v>401</v>
      </c>
      <c r="H1" s="195" t="s">
        <v>404</v>
      </c>
      <c r="I1" s="196" t="s">
        <v>412</v>
      </c>
    </row>
    <row r="2" spans="1:9" ht="21.5" customHeight="1" x14ac:dyDescent="0.35">
      <c r="A2" s="60" t="s">
        <v>47</v>
      </c>
      <c r="B2" s="60">
        <v>105</v>
      </c>
      <c r="C2" s="60" t="s">
        <v>332</v>
      </c>
      <c r="D2" s="60" t="s">
        <v>311</v>
      </c>
      <c r="E2" s="197"/>
      <c r="F2" s="197"/>
      <c r="G2" s="197"/>
      <c r="H2" s="198"/>
    </row>
    <row r="3" spans="1:9" ht="22" x14ac:dyDescent="0.35">
      <c r="A3" s="60" t="s">
        <v>48</v>
      </c>
      <c r="B3" s="60">
        <v>480</v>
      </c>
      <c r="C3" s="60" t="s">
        <v>333</v>
      </c>
      <c r="D3" s="60" t="s">
        <v>334</v>
      </c>
      <c r="E3" s="197">
        <v>4278.8</v>
      </c>
      <c r="F3" s="197">
        <v>4540.7</v>
      </c>
      <c r="G3" s="197">
        <v>4356.3999999999996</v>
      </c>
      <c r="H3" s="198">
        <v>4297.7</v>
      </c>
      <c r="I3" s="200">
        <v>4335.3999999999996</v>
      </c>
    </row>
    <row r="4" spans="1:9" x14ac:dyDescent="0.35">
      <c r="A4" s="60" t="s">
        <v>50</v>
      </c>
      <c r="B4" s="60">
        <v>90</v>
      </c>
      <c r="C4" s="60" t="s">
        <v>335</v>
      </c>
      <c r="D4" s="60" t="s">
        <v>74</v>
      </c>
      <c r="E4" s="200"/>
      <c r="F4" s="200"/>
      <c r="G4" s="200"/>
      <c r="H4" s="201"/>
    </row>
    <row r="5" spans="1:9" x14ac:dyDescent="0.35">
      <c r="A5" s="60" t="s">
        <v>51</v>
      </c>
      <c r="B5" s="60">
        <v>855</v>
      </c>
      <c r="C5" s="60" t="s">
        <v>336</v>
      </c>
      <c r="D5" s="60" t="s">
        <v>189</v>
      </c>
      <c r="E5" s="200"/>
      <c r="F5" s="200"/>
      <c r="G5" s="200"/>
      <c r="H5" s="201"/>
    </row>
    <row r="6" spans="1:9" ht="22" x14ac:dyDescent="0.35">
      <c r="A6" s="60" t="s">
        <v>52</v>
      </c>
      <c r="B6" s="60">
        <v>281</v>
      </c>
      <c r="C6" s="60" t="s">
        <v>337</v>
      </c>
      <c r="D6" s="60" t="s">
        <v>78</v>
      </c>
      <c r="E6" s="200">
        <v>4130.1000000000004</v>
      </c>
      <c r="F6" s="200">
        <v>4258.8999999999996</v>
      </c>
      <c r="G6" s="200">
        <v>4129.3999999999996</v>
      </c>
      <c r="H6" s="201">
        <v>3997.9</v>
      </c>
      <c r="I6" s="201">
        <v>4133.1000000000004</v>
      </c>
    </row>
    <row r="7" spans="1:9" ht="22" x14ac:dyDescent="0.35">
      <c r="A7" s="60" t="s">
        <v>53</v>
      </c>
      <c r="B7" s="60">
        <v>10</v>
      </c>
      <c r="C7" s="60" t="s">
        <v>335</v>
      </c>
      <c r="D7" s="60" t="s">
        <v>74</v>
      </c>
      <c r="E7" s="200"/>
      <c r="F7" s="200"/>
      <c r="G7" s="200"/>
      <c r="H7" s="201"/>
    </row>
    <row r="8" spans="1:9" ht="22" x14ac:dyDescent="0.35">
      <c r="A8" s="60" t="s">
        <v>54</v>
      </c>
      <c r="B8" s="60">
        <v>121</v>
      </c>
      <c r="C8" s="60" t="s">
        <v>335</v>
      </c>
      <c r="D8" s="60" t="s">
        <v>74</v>
      </c>
      <c r="E8" s="200"/>
      <c r="F8" s="200"/>
      <c r="G8" s="200"/>
      <c r="H8" s="201"/>
    </row>
    <row r="9" spans="1:9" x14ac:dyDescent="0.35">
      <c r="A9" s="60" t="s">
        <v>55</v>
      </c>
      <c r="B9" s="60">
        <v>716</v>
      </c>
      <c r="C9" s="60" t="s">
        <v>338</v>
      </c>
      <c r="D9" s="60" t="s">
        <v>173</v>
      </c>
      <c r="E9" s="200"/>
      <c r="F9" s="200"/>
      <c r="G9" s="200"/>
      <c r="H9" s="201"/>
    </row>
    <row r="10" spans="1:9" x14ac:dyDescent="0.35">
      <c r="A10" s="60" t="s">
        <v>56</v>
      </c>
      <c r="B10" s="60">
        <v>88</v>
      </c>
      <c r="C10" s="60" t="s">
        <v>335</v>
      </c>
      <c r="D10" s="60" t="s">
        <v>74</v>
      </c>
      <c r="E10" s="200"/>
      <c r="F10" s="200"/>
      <c r="G10" s="200"/>
      <c r="H10" s="201"/>
    </row>
    <row r="11" spans="1:9" x14ac:dyDescent="0.35">
      <c r="A11" s="60" t="s">
        <v>57</v>
      </c>
      <c r="B11" s="60">
        <v>316</v>
      </c>
      <c r="C11" s="60" t="s">
        <v>333</v>
      </c>
      <c r="D11" s="60" t="s">
        <v>57</v>
      </c>
      <c r="E11" s="200">
        <v>4409.1000000000004</v>
      </c>
      <c r="F11" s="200">
        <v>4632.5</v>
      </c>
      <c r="G11" s="200">
        <v>4474.2</v>
      </c>
      <c r="H11" s="201">
        <v>4377.5</v>
      </c>
      <c r="I11" s="200">
        <v>4498.8999999999996</v>
      </c>
    </row>
    <row r="12" spans="1:9" x14ac:dyDescent="0.35">
      <c r="A12" s="60" t="s">
        <v>339</v>
      </c>
      <c r="B12" s="60">
        <v>677</v>
      </c>
      <c r="C12" s="60" t="s">
        <v>340</v>
      </c>
      <c r="D12" s="60" t="s">
        <v>200</v>
      </c>
      <c r="E12" s="200"/>
      <c r="F12" s="200"/>
      <c r="G12" s="200"/>
      <c r="H12" s="201"/>
    </row>
    <row r="13" spans="1:9" x14ac:dyDescent="0.35">
      <c r="A13" s="60" t="s">
        <v>58</v>
      </c>
      <c r="B13" s="60">
        <v>353</v>
      </c>
      <c r="C13" s="60" t="s">
        <v>333</v>
      </c>
      <c r="D13" s="60" t="s">
        <v>57</v>
      </c>
      <c r="E13" s="200">
        <v>4409.1000000000004</v>
      </c>
      <c r="F13" s="200">
        <v>4632.5</v>
      </c>
      <c r="G13" s="200">
        <v>4474.2</v>
      </c>
      <c r="H13" s="201">
        <v>4377.5</v>
      </c>
      <c r="I13" s="200">
        <v>4498.8999999999996</v>
      </c>
    </row>
    <row r="14" spans="1:9" ht="22" x14ac:dyDescent="0.35">
      <c r="A14" s="60" t="s">
        <v>59</v>
      </c>
      <c r="B14" s="60">
        <v>280</v>
      </c>
      <c r="C14" s="60" t="s">
        <v>341</v>
      </c>
      <c r="D14" s="60" t="s">
        <v>342</v>
      </c>
      <c r="E14" s="200"/>
      <c r="F14" s="200"/>
      <c r="G14" s="200"/>
      <c r="H14" s="201"/>
    </row>
    <row r="15" spans="1:9" ht="22" x14ac:dyDescent="0.35">
      <c r="A15" s="60" t="s">
        <v>49</v>
      </c>
      <c r="B15" s="60">
        <v>404</v>
      </c>
      <c r="C15" s="60" t="s">
        <v>337</v>
      </c>
      <c r="D15" s="60" t="s">
        <v>78</v>
      </c>
      <c r="E15" s="200">
        <v>4130.1000000000004</v>
      </c>
      <c r="F15" s="200">
        <v>4258.8999999999996</v>
      </c>
      <c r="G15" s="200">
        <v>4129.3999999999996</v>
      </c>
      <c r="H15" s="201">
        <v>3997.9</v>
      </c>
      <c r="I15" s="201">
        <v>4133.1000000000004</v>
      </c>
    </row>
    <row r="16" spans="1:9" x14ac:dyDescent="0.35">
      <c r="A16" s="60" t="s">
        <v>60</v>
      </c>
      <c r="B16" s="60">
        <v>6</v>
      </c>
      <c r="C16" s="60" t="s">
        <v>343</v>
      </c>
      <c r="D16" s="60" t="s">
        <v>381</v>
      </c>
      <c r="E16" s="200">
        <v>3504.5</v>
      </c>
      <c r="F16" s="200">
        <v>3656.9</v>
      </c>
      <c r="G16" s="200">
        <v>3522.3</v>
      </c>
      <c r="H16" s="201">
        <v>3576.3</v>
      </c>
      <c r="I16" s="200">
        <v>3568.6</v>
      </c>
    </row>
    <row r="17" spans="1:9" x14ac:dyDescent="0.35">
      <c r="A17" s="60" t="s">
        <v>62</v>
      </c>
      <c r="B17" s="60">
        <v>785</v>
      </c>
      <c r="C17" s="60" t="s">
        <v>340</v>
      </c>
      <c r="D17" s="60" t="s">
        <v>137</v>
      </c>
      <c r="E17" s="200"/>
      <c r="F17" s="200"/>
      <c r="G17" s="200"/>
      <c r="H17" s="201"/>
    </row>
    <row r="18" spans="1:9" x14ac:dyDescent="0.35">
      <c r="A18" s="60" t="s">
        <v>63</v>
      </c>
      <c r="B18" s="60">
        <v>587</v>
      </c>
      <c r="C18" s="60" t="s">
        <v>336</v>
      </c>
      <c r="D18" s="60" t="s">
        <v>138</v>
      </c>
      <c r="E18" s="200"/>
      <c r="F18" s="200"/>
      <c r="G18" s="200"/>
      <c r="H18" s="201"/>
    </row>
    <row r="19" spans="1:9" x14ac:dyDescent="0.35">
      <c r="A19" s="60" t="s">
        <v>64</v>
      </c>
      <c r="B19" s="60">
        <v>327</v>
      </c>
      <c r="C19" s="60" t="s">
        <v>333</v>
      </c>
      <c r="D19" s="60" t="s">
        <v>57</v>
      </c>
      <c r="E19" s="200">
        <v>4409.1000000000004</v>
      </c>
      <c r="F19" s="200">
        <v>4632.5</v>
      </c>
      <c r="G19" s="200">
        <v>4474.2</v>
      </c>
      <c r="H19" s="201">
        <v>4377.5</v>
      </c>
      <c r="I19" s="200">
        <v>4498.8999999999996</v>
      </c>
    </row>
    <row r="20" spans="1:9" x14ac:dyDescent="0.35">
      <c r="A20" s="60" t="s">
        <v>66</v>
      </c>
      <c r="B20" s="60">
        <v>13</v>
      </c>
      <c r="C20" s="60" t="s">
        <v>343</v>
      </c>
      <c r="D20" s="60" t="s">
        <v>382</v>
      </c>
      <c r="E20" s="200">
        <v>3504.5</v>
      </c>
      <c r="F20" s="200">
        <v>3656.9</v>
      </c>
      <c r="G20" s="200">
        <v>3522.3</v>
      </c>
      <c r="H20" s="201">
        <v>3576.3</v>
      </c>
      <c r="I20" s="200">
        <v>3568.6</v>
      </c>
    </row>
    <row r="21" spans="1:9" ht="22" x14ac:dyDescent="0.35">
      <c r="A21" s="60" t="s">
        <v>67</v>
      </c>
      <c r="B21" s="60">
        <v>399</v>
      </c>
      <c r="C21" s="60" t="s">
        <v>332</v>
      </c>
      <c r="D21" s="60" t="s">
        <v>316</v>
      </c>
      <c r="E21" s="200">
        <v>3779.4</v>
      </c>
      <c r="F21" s="200">
        <v>3932.6</v>
      </c>
      <c r="G21" s="200">
        <v>3842.2</v>
      </c>
      <c r="H21" s="201">
        <v>3789.6</v>
      </c>
      <c r="I21" s="200">
        <v>3867.9</v>
      </c>
    </row>
    <row r="22" spans="1:9" x14ac:dyDescent="0.35">
      <c r="A22" s="60" t="s">
        <v>68</v>
      </c>
      <c r="B22" s="60">
        <v>653</v>
      </c>
      <c r="C22" s="60" t="s">
        <v>338</v>
      </c>
      <c r="D22" s="60" t="s">
        <v>173</v>
      </c>
      <c r="E22" s="200"/>
      <c r="F22" s="200"/>
      <c r="G22" s="200"/>
      <c r="H22" s="201"/>
    </row>
    <row r="23" spans="1:9" x14ac:dyDescent="0.35">
      <c r="A23" s="60" t="s">
        <v>69</v>
      </c>
      <c r="B23" s="60">
        <v>704</v>
      </c>
      <c r="C23" s="60" t="s">
        <v>340</v>
      </c>
      <c r="D23" s="60" t="s">
        <v>137</v>
      </c>
      <c r="E23" s="200"/>
      <c r="F23" s="200"/>
      <c r="G23" s="200"/>
      <c r="H23" s="201"/>
    </row>
    <row r="24" spans="1:9" ht="22" x14ac:dyDescent="0.35">
      <c r="A24" s="60" t="s">
        <v>70</v>
      </c>
      <c r="B24" s="60">
        <v>307</v>
      </c>
      <c r="C24" s="60" t="s">
        <v>337</v>
      </c>
      <c r="D24" s="60" t="s">
        <v>78</v>
      </c>
      <c r="E24" s="200">
        <v>4130.1000000000004</v>
      </c>
      <c r="F24" s="200">
        <v>4258.8999999999996</v>
      </c>
      <c r="G24" s="200">
        <v>4129.3999999999996</v>
      </c>
      <c r="H24" s="201">
        <v>3997.9</v>
      </c>
      <c r="I24" s="201">
        <v>4133.1000000000004</v>
      </c>
    </row>
    <row r="25" spans="1:9" x14ac:dyDescent="0.35">
      <c r="A25" s="60" t="s">
        <v>71</v>
      </c>
      <c r="B25" s="60">
        <v>854</v>
      </c>
      <c r="C25" s="60" t="s">
        <v>340</v>
      </c>
      <c r="D25" s="60" t="s">
        <v>200</v>
      </c>
      <c r="E25" s="200"/>
      <c r="F25" s="200"/>
      <c r="G25" s="200"/>
      <c r="H25" s="201"/>
    </row>
    <row r="26" spans="1:9" x14ac:dyDescent="0.35">
      <c r="A26" s="60" t="s">
        <v>344</v>
      </c>
      <c r="B26" s="60">
        <v>489</v>
      </c>
      <c r="C26" s="60" t="s">
        <v>338</v>
      </c>
      <c r="D26" s="60" t="s">
        <v>345</v>
      </c>
      <c r="E26" s="200"/>
      <c r="F26" s="200"/>
      <c r="G26" s="200"/>
      <c r="H26" s="201"/>
    </row>
    <row r="27" spans="1:9" x14ac:dyDescent="0.35">
      <c r="A27" s="60" t="s">
        <v>346</v>
      </c>
      <c r="B27" s="60">
        <v>843</v>
      </c>
      <c r="C27" s="60" t="s">
        <v>336</v>
      </c>
      <c r="D27" s="60" t="s">
        <v>161</v>
      </c>
      <c r="E27" s="200"/>
      <c r="F27" s="200"/>
      <c r="G27" s="200"/>
      <c r="H27" s="201"/>
    </row>
    <row r="28" spans="1:9" x14ac:dyDescent="0.35">
      <c r="A28" s="60" t="s">
        <v>347</v>
      </c>
      <c r="B28" s="60">
        <v>252</v>
      </c>
      <c r="C28" s="60" t="s">
        <v>341</v>
      </c>
      <c r="D28" s="60" t="s">
        <v>133</v>
      </c>
      <c r="E28" s="200"/>
      <c r="F28" s="200"/>
      <c r="G28" s="200"/>
      <c r="H28" s="201"/>
    </row>
    <row r="29" spans="1:9" ht="22" x14ac:dyDescent="0.35">
      <c r="A29" s="60" t="s">
        <v>72</v>
      </c>
      <c r="B29" s="60">
        <v>299</v>
      </c>
      <c r="C29" s="60" t="s">
        <v>338</v>
      </c>
      <c r="D29" s="60" t="s">
        <v>348</v>
      </c>
      <c r="E29" s="200"/>
      <c r="F29" s="200"/>
      <c r="G29" s="200"/>
      <c r="H29" s="201"/>
    </row>
    <row r="30" spans="1:9" ht="22" x14ac:dyDescent="0.35">
      <c r="A30" s="60" t="s">
        <v>73</v>
      </c>
      <c r="B30" s="60">
        <v>104</v>
      </c>
      <c r="C30" s="60" t="s">
        <v>335</v>
      </c>
      <c r="D30" s="60" t="s">
        <v>74</v>
      </c>
      <c r="E30" s="200"/>
      <c r="F30" s="200"/>
      <c r="G30" s="200"/>
      <c r="H30" s="201"/>
    </row>
    <row r="31" spans="1:9" x14ac:dyDescent="0.35">
      <c r="A31" s="60" t="s">
        <v>74</v>
      </c>
      <c r="B31" s="60">
        <v>147</v>
      </c>
      <c r="C31" s="60" t="s">
        <v>335</v>
      </c>
      <c r="D31" s="60" t="s">
        <v>74</v>
      </c>
      <c r="E31" s="200"/>
      <c r="F31" s="200"/>
      <c r="G31" s="200"/>
      <c r="H31" s="201"/>
    </row>
    <row r="32" spans="1:9" x14ac:dyDescent="0.35">
      <c r="A32" s="60" t="s">
        <v>75</v>
      </c>
      <c r="B32" s="60">
        <v>680</v>
      </c>
      <c r="C32" s="60" t="s">
        <v>338</v>
      </c>
      <c r="D32" s="60" t="s">
        <v>173</v>
      </c>
      <c r="E32" s="200"/>
      <c r="F32" s="200"/>
      <c r="G32" s="200"/>
      <c r="H32" s="201"/>
    </row>
    <row r="33" spans="1:9" ht="22" x14ac:dyDescent="0.35">
      <c r="A33" s="60" t="s">
        <v>77</v>
      </c>
      <c r="B33" s="60">
        <v>33</v>
      </c>
      <c r="C33" s="60" t="s">
        <v>335</v>
      </c>
      <c r="D33" s="60" t="s">
        <v>74</v>
      </c>
      <c r="E33" s="200"/>
      <c r="F33" s="200"/>
      <c r="G33" s="200"/>
      <c r="H33" s="201"/>
    </row>
    <row r="34" spans="1:9" ht="22" x14ac:dyDescent="0.35">
      <c r="A34" s="60" t="s">
        <v>78</v>
      </c>
      <c r="B34" s="60">
        <v>203</v>
      </c>
      <c r="C34" s="60" t="s">
        <v>337</v>
      </c>
      <c r="D34" s="60" t="s">
        <v>78</v>
      </c>
      <c r="E34" s="200">
        <v>4130.1000000000004</v>
      </c>
      <c r="F34" s="200">
        <v>4258.8999999999996</v>
      </c>
      <c r="G34" s="200">
        <v>4129.3999999999996</v>
      </c>
      <c r="H34" s="201">
        <v>3997.9</v>
      </c>
      <c r="I34" s="201">
        <v>4133.1000000000004</v>
      </c>
    </row>
    <row r="35" spans="1:9" x14ac:dyDescent="0.35">
      <c r="A35" s="60" t="s">
        <v>76</v>
      </c>
      <c r="B35" s="60">
        <v>552</v>
      </c>
      <c r="C35" s="60" t="s">
        <v>333</v>
      </c>
      <c r="D35" s="60" t="s">
        <v>57</v>
      </c>
      <c r="E35" s="200">
        <v>4409.1000000000004</v>
      </c>
      <c r="F35" s="200">
        <v>4632.5</v>
      </c>
      <c r="G35" s="200">
        <v>4474.2</v>
      </c>
      <c r="H35" s="201">
        <v>4377.5</v>
      </c>
      <c r="I35" s="200">
        <v>4498.8999999999996</v>
      </c>
    </row>
    <row r="36" spans="1:9" x14ac:dyDescent="0.35">
      <c r="A36" s="60" t="s">
        <v>79</v>
      </c>
      <c r="B36" s="60">
        <v>5</v>
      </c>
      <c r="C36" s="60" t="s">
        <v>335</v>
      </c>
      <c r="D36" s="60" t="s">
        <v>145</v>
      </c>
      <c r="E36" s="197"/>
      <c r="F36" s="197"/>
      <c r="G36" s="197"/>
      <c r="H36" s="198"/>
    </row>
    <row r="37" spans="1:9" ht="22" x14ac:dyDescent="0.35">
      <c r="A37" s="60" t="s">
        <v>80</v>
      </c>
      <c r="B37" s="60">
        <v>688</v>
      </c>
      <c r="C37" s="60" t="s">
        <v>338</v>
      </c>
      <c r="D37" s="60" t="s">
        <v>173</v>
      </c>
      <c r="E37" s="200"/>
      <c r="F37" s="200"/>
      <c r="G37" s="200"/>
      <c r="H37" s="201"/>
    </row>
    <row r="38" spans="1:9" x14ac:dyDescent="0.35">
      <c r="A38" s="60" t="s">
        <v>81</v>
      </c>
      <c r="B38" s="60">
        <v>489</v>
      </c>
      <c r="C38" s="60" t="s">
        <v>336</v>
      </c>
      <c r="D38" s="60" t="s">
        <v>138</v>
      </c>
      <c r="E38" s="200"/>
      <c r="F38" s="200"/>
      <c r="G38" s="200"/>
      <c r="H38" s="201"/>
    </row>
    <row r="39" spans="1:9" x14ac:dyDescent="0.35">
      <c r="A39" s="60" t="s">
        <v>82</v>
      </c>
      <c r="B39" s="60">
        <v>260</v>
      </c>
      <c r="C39" s="60" t="s">
        <v>333</v>
      </c>
      <c r="D39" s="60" t="s">
        <v>57</v>
      </c>
      <c r="E39" s="200">
        <v>4409.1000000000004</v>
      </c>
      <c r="F39" s="200">
        <v>4632.5</v>
      </c>
      <c r="G39" s="200">
        <v>4474.2</v>
      </c>
      <c r="H39" s="201">
        <v>4377.5</v>
      </c>
      <c r="I39" s="200">
        <v>4498.8999999999996</v>
      </c>
    </row>
    <row r="40" spans="1:9" ht="22" x14ac:dyDescent="0.35">
      <c r="A40" s="60" t="s">
        <v>83</v>
      </c>
      <c r="B40" s="60">
        <v>321</v>
      </c>
      <c r="C40" s="60" t="s">
        <v>337</v>
      </c>
      <c r="D40" s="60" t="s">
        <v>320</v>
      </c>
      <c r="E40" s="197">
        <v>4214.3999999999996</v>
      </c>
      <c r="F40" s="197">
        <v>4429.8</v>
      </c>
      <c r="G40" s="197">
        <v>4288.3</v>
      </c>
      <c r="H40" s="198">
        <v>4156.8</v>
      </c>
      <c r="I40" s="200">
        <v>4262.2</v>
      </c>
    </row>
    <row r="41" spans="1:9" x14ac:dyDescent="0.35">
      <c r="A41" s="60" t="s">
        <v>84</v>
      </c>
      <c r="B41" s="60">
        <v>15</v>
      </c>
      <c r="C41" s="60" t="s">
        <v>335</v>
      </c>
      <c r="D41" s="60" t="s">
        <v>74</v>
      </c>
      <c r="E41" s="200"/>
      <c r="F41" s="200"/>
      <c r="G41" s="200"/>
      <c r="H41" s="201"/>
    </row>
    <row r="42" spans="1:9" ht="22" x14ac:dyDescent="0.35">
      <c r="A42" s="60" t="s">
        <v>85</v>
      </c>
      <c r="B42" s="60">
        <v>175</v>
      </c>
      <c r="C42" s="60" t="s">
        <v>337</v>
      </c>
      <c r="D42" s="60" t="s">
        <v>320</v>
      </c>
      <c r="E42" s="197">
        <v>4214.3999999999996</v>
      </c>
      <c r="F42" s="197">
        <v>4429.8</v>
      </c>
      <c r="G42" s="197">
        <v>4288.3</v>
      </c>
      <c r="H42" s="198">
        <v>4156.8</v>
      </c>
      <c r="I42" s="200">
        <v>4262.2</v>
      </c>
    </row>
    <row r="43" spans="1:9" ht="22" x14ac:dyDescent="0.35">
      <c r="A43" s="60" t="s">
        <v>86</v>
      </c>
      <c r="B43" s="60">
        <v>346</v>
      </c>
      <c r="C43" s="60" t="s">
        <v>337</v>
      </c>
      <c r="D43" s="60" t="s">
        <v>320</v>
      </c>
      <c r="E43" s="197">
        <v>4214.3999999999996</v>
      </c>
      <c r="F43" s="197">
        <v>4429.8</v>
      </c>
      <c r="G43" s="197">
        <v>4288.3</v>
      </c>
      <c r="H43" s="198">
        <v>4156.8</v>
      </c>
      <c r="I43" s="200">
        <v>4262.2</v>
      </c>
    </row>
    <row r="44" spans="1:9" ht="22" x14ac:dyDescent="0.35">
      <c r="A44" s="60" t="s">
        <v>87</v>
      </c>
      <c r="B44" s="60">
        <v>142</v>
      </c>
      <c r="C44" s="60" t="s">
        <v>349</v>
      </c>
      <c r="D44" s="60" t="s">
        <v>350</v>
      </c>
      <c r="E44" s="197">
        <v>4067.5</v>
      </c>
      <c r="F44" s="197">
        <v>4281</v>
      </c>
      <c r="G44" s="197">
        <v>4067.8</v>
      </c>
      <c r="H44" s="198">
        <v>4177</v>
      </c>
      <c r="I44" s="200">
        <v>4153.3999999999996</v>
      </c>
    </row>
    <row r="45" spans="1:9" x14ac:dyDescent="0.35">
      <c r="A45" s="60" t="s">
        <v>88</v>
      </c>
      <c r="B45" s="60">
        <v>317</v>
      </c>
      <c r="C45" s="60" t="s">
        <v>338</v>
      </c>
      <c r="D45" s="60" t="s">
        <v>348</v>
      </c>
      <c r="E45" s="200"/>
      <c r="F45" s="200"/>
      <c r="G45" s="200"/>
      <c r="H45" s="201"/>
    </row>
    <row r="46" spans="1:9" x14ac:dyDescent="0.35">
      <c r="A46" s="60" t="s">
        <v>89</v>
      </c>
      <c r="B46" s="60">
        <v>1279</v>
      </c>
      <c r="C46" s="60" t="s">
        <v>340</v>
      </c>
      <c r="D46" s="60" t="s">
        <v>132</v>
      </c>
      <c r="E46" s="200"/>
      <c r="F46" s="200"/>
      <c r="G46" s="200"/>
      <c r="H46" s="201"/>
    </row>
    <row r="47" spans="1:9" ht="22" x14ac:dyDescent="0.35">
      <c r="A47" s="60" t="s">
        <v>90</v>
      </c>
      <c r="B47" s="60">
        <v>193</v>
      </c>
      <c r="C47" s="60" t="s">
        <v>337</v>
      </c>
      <c r="D47" s="60" t="s">
        <v>320</v>
      </c>
      <c r="E47" s="197">
        <v>4214.3999999999996</v>
      </c>
      <c r="F47" s="197">
        <v>4429.8</v>
      </c>
      <c r="G47" s="197">
        <v>4288.3</v>
      </c>
      <c r="H47" s="198">
        <v>4156.8</v>
      </c>
      <c r="I47" s="200">
        <v>4262.2</v>
      </c>
    </row>
    <row r="48" spans="1:9" x14ac:dyDescent="0.35">
      <c r="A48" s="60" t="s">
        <v>91</v>
      </c>
      <c r="B48" s="60">
        <v>507</v>
      </c>
      <c r="C48" s="60" t="s">
        <v>333</v>
      </c>
      <c r="D48" s="60" t="s">
        <v>334</v>
      </c>
      <c r="E48" s="197">
        <v>4278.8</v>
      </c>
      <c r="F48" s="197">
        <v>4540.7</v>
      </c>
      <c r="G48" s="197">
        <v>4356.3999999999996</v>
      </c>
      <c r="H48" s="198">
        <v>4297.7</v>
      </c>
      <c r="I48" s="200">
        <v>4335.3999999999996</v>
      </c>
    </row>
    <row r="49" spans="1:9" x14ac:dyDescent="0.35">
      <c r="A49" s="60" t="s">
        <v>92</v>
      </c>
      <c r="B49" s="60">
        <v>351</v>
      </c>
      <c r="C49" s="60" t="s">
        <v>338</v>
      </c>
      <c r="D49" s="60" t="s">
        <v>348</v>
      </c>
      <c r="E49" s="200"/>
      <c r="F49" s="200"/>
      <c r="G49" s="200"/>
      <c r="H49" s="201"/>
    </row>
    <row r="50" spans="1:9" x14ac:dyDescent="0.35">
      <c r="A50" s="60" t="s">
        <v>93</v>
      </c>
      <c r="B50" s="60">
        <v>611</v>
      </c>
      <c r="C50" s="60" t="s">
        <v>340</v>
      </c>
      <c r="D50" s="60" t="s">
        <v>137</v>
      </c>
      <c r="E50" s="200"/>
      <c r="F50" s="200"/>
      <c r="G50" s="200"/>
      <c r="H50" s="201"/>
    </row>
    <row r="51" spans="1:9" ht="22" x14ac:dyDescent="0.35">
      <c r="A51" s="60" t="s">
        <v>96</v>
      </c>
      <c r="B51" s="60">
        <v>920</v>
      </c>
      <c r="C51" s="60" t="s">
        <v>340</v>
      </c>
      <c r="D51" s="60" t="s">
        <v>200</v>
      </c>
      <c r="E51" s="200"/>
      <c r="F51" s="200"/>
      <c r="G51" s="200"/>
      <c r="H51" s="201"/>
    </row>
    <row r="52" spans="1:9" ht="22" x14ac:dyDescent="0.35">
      <c r="A52" s="60" t="s">
        <v>97</v>
      </c>
      <c r="B52" s="60">
        <v>331</v>
      </c>
      <c r="C52" s="60" t="s">
        <v>351</v>
      </c>
      <c r="D52" s="60" t="s">
        <v>78</v>
      </c>
      <c r="E52" s="200">
        <v>4130.1000000000004</v>
      </c>
      <c r="F52" s="200">
        <v>4258.8999999999996</v>
      </c>
      <c r="G52" s="200">
        <v>4129.3999999999996</v>
      </c>
      <c r="H52" s="201">
        <v>3997.9</v>
      </c>
      <c r="I52" s="201">
        <v>4133.1000000000004</v>
      </c>
    </row>
    <row r="53" spans="1:9" ht="22" x14ac:dyDescent="0.35">
      <c r="A53" s="60" t="s">
        <v>95</v>
      </c>
      <c r="B53" s="60">
        <v>1395</v>
      </c>
      <c r="C53" s="60" t="s">
        <v>340</v>
      </c>
      <c r="D53" s="60" t="s">
        <v>137</v>
      </c>
      <c r="E53" s="200"/>
      <c r="F53" s="200"/>
      <c r="G53" s="200"/>
      <c r="H53" s="201"/>
    </row>
    <row r="54" spans="1:9" ht="22" x14ac:dyDescent="0.35">
      <c r="A54" s="60" t="s">
        <v>98</v>
      </c>
      <c r="B54" s="60">
        <v>178</v>
      </c>
      <c r="C54" s="60" t="s">
        <v>333</v>
      </c>
      <c r="D54" s="60" t="s">
        <v>307</v>
      </c>
      <c r="E54" s="200">
        <v>4365.3999999999996</v>
      </c>
      <c r="F54" s="200">
        <v>4537.6000000000004</v>
      </c>
      <c r="G54" s="200">
        <v>4426</v>
      </c>
      <c r="H54" s="201">
        <v>4292.6000000000004</v>
      </c>
      <c r="I54" s="200">
        <v>4423.3</v>
      </c>
    </row>
    <row r="55" spans="1:9" ht="22" x14ac:dyDescent="0.35">
      <c r="A55" s="60" t="s">
        <v>99</v>
      </c>
      <c r="B55" s="60">
        <v>132</v>
      </c>
      <c r="C55" s="60" t="s">
        <v>351</v>
      </c>
      <c r="D55" s="60" t="s">
        <v>307</v>
      </c>
      <c r="E55" s="200">
        <v>4365.3999999999996</v>
      </c>
      <c r="F55" s="200">
        <v>4537.6000000000004</v>
      </c>
      <c r="G55" s="200">
        <v>4426</v>
      </c>
      <c r="H55" s="201">
        <v>4292.6000000000004</v>
      </c>
      <c r="I55" s="200">
        <v>4423.3</v>
      </c>
    </row>
    <row r="56" spans="1:9" ht="22" x14ac:dyDescent="0.35">
      <c r="A56" s="60" t="s">
        <v>100</v>
      </c>
      <c r="B56" s="60">
        <v>773</v>
      </c>
      <c r="C56" s="60" t="s">
        <v>337</v>
      </c>
      <c r="D56" s="60" t="s">
        <v>78</v>
      </c>
      <c r="E56" s="200">
        <v>4130.1000000000004</v>
      </c>
      <c r="F56" s="200">
        <v>4258.8999999999996</v>
      </c>
      <c r="G56" s="200">
        <v>4129.3999999999996</v>
      </c>
      <c r="H56" s="201">
        <v>3997.9</v>
      </c>
      <c r="I56" s="201">
        <v>4133.1000000000004</v>
      </c>
    </row>
    <row r="57" spans="1:9" ht="22" x14ac:dyDescent="0.35">
      <c r="A57" s="60" t="s">
        <v>101</v>
      </c>
      <c r="B57" s="60">
        <v>3</v>
      </c>
      <c r="C57" s="60" t="s">
        <v>332</v>
      </c>
      <c r="D57" s="60" t="s">
        <v>316</v>
      </c>
      <c r="E57" s="200">
        <v>3779.4</v>
      </c>
      <c r="F57" s="200">
        <v>3932.6</v>
      </c>
      <c r="G57" s="200">
        <v>3842.2</v>
      </c>
      <c r="H57" s="201">
        <v>3789.6</v>
      </c>
      <c r="I57" s="200">
        <v>3867.9</v>
      </c>
    </row>
    <row r="58" spans="1:9" ht="22" x14ac:dyDescent="0.35">
      <c r="A58" s="60" t="s">
        <v>94</v>
      </c>
      <c r="B58" s="60">
        <v>954</v>
      </c>
      <c r="C58" s="60" t="s">
        <v>340</v>
      </c>
      <c r="D58" s="60" t="s">
        <v>200</v>
      </c>
      <c r="E58" s="200"/>
      <c r="F58" s="200"/>
      <c r="G58" s="200"/>
      <c r="H58" s="201"/>
    </row>
    <row r="59" spans="1:9" ht="22" x14ac:dyDescent="0.35">
      <c r="A59" s="60" t="s">
        <v>102</v>
      </c>
      <c r="B59" s="60">
        <v>137</v>
      </c>
      <c r="C59" s="60" t="s">
        <v>341</v>
      </c>
      <c r="D59" s="60" t="s">
        <v>246</v>
      </c>
      <c r="E59" s="200"/>
      <c r="F59" s="200"/>
      <c r="G59" s="200"/>
      <c r="H59" s="201"/>
    </row>
    <row r="60" spans="1:9" ht="22" x14ac:dyDescent="0.35">
      <c r="A60" s="60" t="s">
        <v>352</v>
      </c>
      <c r="B60" s="60">
        <v>700</v>
      </c>
      <c r="C60" s="60" t="s">
        <v>333</v>
      </c>
      <c r="D60" s="60" t="s">
        <v>261</v>
      </c>
      <c r="E60" s="197"/>
      <c r="F60" s="197"/>
      <c r="G60" s="197"/>
      <c r="H60" s="198"/>
    </row>
    <row r="61" spans="1:9" ht="22" x14ac:dyDescent="0.35">
      <c r="A61" s="60" t="s">
        <v>103</v>
      </c>
      <c r="B61" s="60">
        <v>467</v>
      </c>
      <c r="C61" s="60" t="s">
        <v>338</v>
      </c>
      <c r="D61" s="60" t="s">
        <v>173</v>
      </c>
      <c r="E61" s="200"/>
      <c r="F61" s="200"/>
      <c r="G61" s="200"/>
      <c r="H61" s="201"/>
    </row>
    <row r="62" spans="1:9" ht="22" x14ac:dyDescent="0.35">
      <c r="A62" s="60" t="s">
        <v>104</v>
      </c>
      <c r="B62" s="60">
        <v>266</v>
      </c>
      <c r="C62" s="60" t="s">
        <v>333</v>
      </c>
      <c r="D62" s="60" t="s">
        <v>261</v>
      </c>
      <c r="E62" s="197"/>
      <c r="F62" s="197"/>
      <c r="G62" s="197"/>
      <c r="H62" s="198"/>
    </row>
    <row r="63" spans="1:9" ht="22" x14ac:dyDescent="0.35">
      <c r="A63" s="60" t="s">
        <v>105</v>
      </c>
      <c r="B63" s="60">
        <v>469</v>
      </c>
      <c r="C63" s="60" t="s">
        <v>333</v>
      </c>
      <c r="D63" s="60" t="s">
        <v>334</v>
      </c>
      <c r="E63" s="197">
        <v>4278.8</v>
      </c>
      <c r="F63" s="197">
        <v>4540.7</v>
      </c>
      <c r="G63" s="197">
        <v>4356.3999999999996</v>
      </c>
      <c r="H63" s="198">
        <v>4297.7</v>
      </c>
      <c r="I63" s="200">
        <v>4335.3999999999996</v>
      </c>
    </row>
    <row r="64" spans="1:9" x14ac:dyDescent="0.35">
      <c r="A64" s="60" t="s">
        <v>106</v>
      </c>
      <c r="B64" s="60">
        <v>415</v>
      </c>
      <c r="C64" s="60" t="s">
        <v>338</v>
      </c>
      <c r="D64" s="60" t="s">
        <v>173</v>
      </c>
      <c r="E64" s="200"/>
      <c r="F64" s="200"/>
      <c r="G64" s="200"/>
      <c r="H64" s="201"/>
    </row>
    <row r="65" spans="1:9" ht="22" x14ac:dyDescent="0.35">
      <c r="A65" s="60" t="s">
        <v>107</v>
      </c>
      <c r="B65" s="60">
        <v>726</v>
      </c>
      <c r="C65" s="60" t="s">
        <v>337</v>
      </c>
      <c r="D65" s="60" t="s">
        <v>78</v>
      </c>
      <c r="E65" s="200">
        <v>4130.1000000000004</v>
      </c>
      <c r="F65" s="200">
        <v>4258.8999999999996</v>
      </c>
      <c r="G65" s="200">
        <v>4129.3999999999996</v>
      </c>
      <c r="H65" s="201">
        <v>3997.9</v>
      </c>
      <c r="I65" s="201">
        <v>4133.1000000000004</v>
      </c>
    </row>
    <row r="66" spans="1:9" ht="22" x14ac:dyDescent="0.35">
      <c r="A66" s="60" t="s">
        <v>108</v>
      </c>
      <c r="B66" s="60">
        <v>198</v>
      </c>
      <c r="C66" s="60" t="s">
        <v>341</v>
      </c>
      <c r="D66" s="60" t="s">
        <v>246</v>
      </c>
      <c r="E66" s="200"/>
      <c r="F66" s="200"/>
      <c r="G66" s="200"/>
      <c r="H66" s="201"/>
    </row>
    <row r="67" spans="1:9" ht="22" x14ac:dyDescent="0.35">
      <c r="A67" s="60" t="s">
        <v>109</v>
      </c>
      <c r="B67" s="60">
        <v>178</v>
      </c>
      <c r="C67" s="60" t="s">
        <v>332</v>
      </c>
      <c r="D67" s="60" t="s">
        <v>311</v>
      </c>
      <c r="E67" s="197"/>
      <c r="F67" s="197"/>
      <c r="G67" s="197"/>
      <c r="H67" s="198"/>
    </row>
    <row r="68" spans="1:9" x14ac:dyDescent="0.35">
      <c r="A68" s="60" t="s">
        <v>110</v>
      </c>
      <c r="B68" s="60">
        <v>496</v>
      </c>
      <c r="C68" s="60" t="s">
        <v>336</v>
      </c>
      <c r="D68" s="60" t="s">
        <v>138</v>
      </c>
      <c r="E68" s="200"/>
      <c r="F68" s="200"/>
      <c r="G68" s="200"/>
      <c r="H68" s="201"/>
    </row>
    <row r="69" spans="1:9" ht="22" x14ac:dyDescent="0.35">
      <c r="A69" s="60" t="s">
        <v>112</v>
      </c>
      <c r="B69" s="60">
        <v>122</v>
      </c>
      <c r="C69" s="60" t="s">
        <v>332</v>
      </c>
      <c r="D69" s="60" t="s">
        <v>311</v>
      </c>
      <c r="E69" s="197"/>
      <c r="F69" s="197"/>
      <c r="G69" s="197"/>
      <c r="H69" s="198"/>
    </row>
    <row r="70" spans="1:9" ht="22" x14ac:dyDescent="0.35">
      <c r="A70" s="60" t="s">
        <v>113</v>
      </c>
      <c r="B70" s="60">
        <v>388</v>
      </c>
      <c r="C70" s="60" t="s">
        <v>332</v>
      </c>
      <c r="D70" s="60" t="s">
        <v>345</v>
      </c>
      <c r="E70" s="200"/>
      <c r="F70" s="200"/>
      <c r="G70" s="200"/>
      <c r="H70" s="201"/>
    </row>
    <row r="71" spans="1:9" x14ac:dyDescent="0.35">
      <c r="A71" s="60" t="s">
        <v>114</v>
      </c>
      <c r="B71" s="60">
        <v>901</v>
      </c>
      <c r="C71" s="60" t="s">
        <v>336</v>
      </c>
      <c r="D71" s="60" t="s">
        <v>161</v>
      </c>
      <c r="E71" s="200"/>
      <c r="F71" s="200"/>
      <c r="G71" s="200"/>
      <c r="H71" s="201"/>
    </row>
    <row r="72" spans="1:9" x14ac:dyDescent="0.35">
      <c r="A72" s="60" t="s">
        <v>115</v>
      </c>
      <c r="B72" s="60">
        <v>432</v>
      </c>
      <c r="C72" s="60" t="s">
        <v>338</v>
      </c>
      <c r="D72" s="60" t="s">
        <v>173</v>
      </c>
      <c r="E72" s="200"/>
      <c r="F72" s="200"/>
      <c r="G72" s="200"/>
      <c r="H72" s="201"/>
    </row>
    <row r="73" spans="1:9" ht="22" x14ac:dyDescent="0.35">
      <c r="A73" s="60" t="s">
        <v>116</v>
      </c>
      <c r="B73" s="60">
        <v>342</v>
      </c>
      <c r="C73" s="60" t="s">
        <v>332</v>
      </c>
      <c r="D73" s="60" t="s">
        <v>311</v>
      </c>
      <c r="E73" s="197"/>
      <c r="F73" s="197"/>
      <c r="G73" s="197"/>
      <c r="H73" s="198"/>
    </row>
    <row r="74" spans="1:9" ht="22" x14ac:dyDescent="0.35">
      <c r="A74" s="60" t="s">
        <v>117</v>
      </c>
      <c r="B74" s="60">
        <v>27</v>
      </c>
      <c r="C74" s="60" t="s">
        <v>332</v>
      </c>
      <c r="D74" s="60" t="s">
        <v>316</v>
      </c>
      <c r="E74" s="200">
        <v>3779.4</v>
      </c>
      <c r="F74" s="200">
        <v>3932.6</v>
      </c>
      <c r="G74" s="200">
        <v>3842.2</v>
      </c>
      <c r="H74" s="201">
        <v>3789.6</v>
      </c>
      <c r="I74" s="200">
        <v>3867.9</v>
      </c>
    </row>
    <row r="75" spans="1:9" ht="22" x14ac:dyDescent="0.35">
      <c r="A75" s="60" t="s">
        <v>118</v>
      </c>
      <c r="B75" s="60">
        <v>12</v>
      </c>
      <c r="C75" s="60" t="s">
        <v>349</v>
      </c>
      <c r="D75" s="60" t="s">
        <v>350</v>
      </c>
      <c r="E75" s="197">
        <v>4067.5</v>
      </c>
      <c r="F75" s="197">
        <v>4281</v>
      </c>
      <c r="G75" s="197">
        <v>4067.8</v>
      </c>
      <c r="H75" s="198">
        <v>4177</v>
      </c>
      <c r="I75" s="200">
        <v>4153.3999999999996</v>
      </c>
    </row>
    <row r="76" spans="1:9" x14ac:dyDescent="0.35">
      <c r="A76" s="60" t="s">
        <v>119</v>
      </c>
      <c r="B76" s="60">
        <v>147</v>
      </c>
      <c r="C76" s="60" t="s">
        <v>335</v>
      </c>
      <c r="D76" s="60" t="s">
        <v>353</v>
      </c>
      <c r="E76" s="197"/>
      <c r="F76" s="197"/>
      <c r="G76" s="197"/>
      <c r="H76" s="198"/>
    </row>
    <row r="77" spans="1:9" ht="22" x14ac:dyDescent="0.35">
      <c r="A77" s="60" t="s">
        <v>120</v>
      </c>
      <c r="B77" s="60">
        <v>187</v>
      </c>
      <c r="C77" s="60" t="s">
        <v>332</v>
      </c>
      <c r="D77" s="60" t="s">
        <v>311</v>
      </c>
      <c r="E77" s="197"/>
      <c r="F77" s="197"/>
      <c r="G77" s="197"/>
      <c r="H77" s="198"/>
    </row>
    <row r="78" spans="1:9" ht="22" x14ac:dyDescent="0.35">
      <c r="A78" s="60" t="s">
        <v>121</v>
      </c>
      <c r="B78" s="60">
        <v>110</v>
      </c>
      <c r="C78" s="60" t="s">
        <v>332</v>
      </c>
      <c r="D78" s="60" t="s">
        <v>316</v>
      </c>
      <c r="E78" s="200">
        <v>3779.4</v>
      </c>
      <c r="F78" s="200">
        <v>3932.6</v>
      </c>
      <c r="G78" s="200">
        <v>3842.2</v>
      </c>
      <c r="H78" s="201">
        <v>3789.6</v>
      </c>
      <c r="I78" s="200">
        <v>3867.9</v>
      </c>
    </row>
    <row r="79" spans="1:9" x14ac:dyDescent="0.35">
      <c r="A79" s="60" t="s">
        <v>354</v>
      </c>
      <c r="B79" s="60">
        <v>803</v>
      </c>
      <c r="C79" s="60" t="s">
        <v>340</v>
      </c>
      <c r="D79" s="60" t="s">
        <v>200</v>
      </c>
      <c r="E79" s="200"/>
      <c r="F79" s="200"/>
      <c r="G79" s="200"/>
      <c r="H79" s="201"/>
    </row>
    <row r="80" spans="1:9" x14ac:dyDescent="0.35">
      <c r="A80" s="60" t="s">
        <v>355</v>
      </c>
      <c r="B80" s="60">
        <v>870</v>
      </c>
      <c r="C80" s="60" t="s">
        <v>333</v>
      </c>
      <c r="D80" s="60" t="s">
        <v>161</v>
      </c>
      <c r="E80" s="200"/>
      <c r="F80" s="200"/>
      <c r="G80" s="200"/>
      <c r="H80" s="201"/>
    </row>
    <row r="81" spans="1:9" x14ac:dyDescent="0.35">
      <c r="A81" s="60" t="s">
        <v>122</v>
      </c>
      <c r="B81" s="60">
        <v>1154</v>
      </c>
      <c r="C81" s="60" t="s">
        <v>340</v>
      </c>
      <c r="D81" s="60" t="s">
        <v>200</v>
      </c>
      <c r="E81" s="200"/>
      <c r="F81" s="200"/>
      <c r="G81" s="200"/>
      <c r="H81" s="201"/>
    </row>
    <row r="82" spans="1:9" ht="22" x14ac:dyDescent="0.35">
      <c r="A82" s="60" t="s">
        <v>124</v>
      </c>
      <c r="B82" s="60">
        <v>386</v>
      </c>
      <c r="C82" s="60" t="s">
        <v>337</v>
      </c>
      <c r="D82" s="60" t="s">
        <v>320</v>
      </c>
      <c r="E82" s="197">
        <v>4214.3999999999996</v>
      </c>
      <c r="F82" s="197">
        <v>4429.8</v>
      </c>
      <c r="G82" s="197">
        <v>4288.3</v>
      </c>
      <c r="H82" s="198">
        <v>4156.8</v>
      </c>
      <c r="I82" s="200">
        <v>4262.2</v>
      </c>
    </row>
    <row r="83" spans="1:9" ht="22" x14ac:dyDescent="0.35">
      <c r="A83" s="60" t="s">
        <v>123</v>
      </c>
      <c r="B83" s="60">
        <v>45</v>
      </c>
      <c r="C83" s="60" t="s">
        <v>356</v>
      </c>
      <c r="D83" s="60" t="s">
        <v>145</v>
      </c>
      <c r="E83" s="197"/>
      <c r="F83" s="197"/>
      <c r="G83" s="197"/>
      <c r="H83" s="198"/>
    </row>
    <row r="84" spans="1:9" x14ac:dyDescent="0.35">
      <c r="A84" s="60" t="s">
        <v>125</v>
      </c>
      <c r="B84" s="60">
        <v>552</v>
      </c>
      <c r="C84" s="60" t="s">
        <v>336</v>
      </c>
      <c r="D84" s="60" t="s">
        <v>138</v>
      </c>
      <c r="E84" s="200"/>
      <c r="F84" s="200"/>
      <c r="G84" s="200"/>
      <c r="H84" s="201"/>
    </row>
    <row r="85" spans="1:9" ht="22" x14ac:dyDescent="0.35">
      <c r="A85" s="60" t="s">
        <v>126</v>
      </c>
      <c r="B85" s="60">
        <v>525</v>
      </c>
      <c r="C85" s="60" t="s">
        <v>333</v>
      </c>
      <c r="D85" s="60" t="s">
        <v>261</v>
      </c>
      <c r="E85" s="197"/>
      <c r="F85" s="197"/>
      <c r="G85" s="197"/>
      <c r="H85" s="198"/>
    </row>
    <row r="86" spans="1:9" x14ac:dyDescent="0.35">
      <c r="A86" s="60" t="s">
        <v>357</v>
      </c>
      <c r="B86" s="60">
        <v>319</v>
      </c>
      <c r="C86" s="60" t="s">
        <v>341</v>
      </c>
      <c r="D86" s="60" t="s">
        <v>358</v>
      </c>
      <c r="E86" s="200"/>
      <c r="F86" s="200"/>
      <c r="G86" s="200"/>
      <c r="H86" s="201"/>
    </row>
    <row r="87" spans="1:9" ht="32.5" x14ac:dyDescent="0.35">
      <c r="A87" s="60" t="s">
        <v>359</v>
      </c>
      <c r="B87" s="60">
        <v>181</v>
      </c>
      <c r="C87" s="60" t="s">
        <v>337</v>
      </c>
      <c r="D87" s="60" t="s">
        <v>320</v>
      </c>
      <c r="E87" s="197">
        <v>4214.3999999999996</v>
      </c>
      <c r="F87" s="197">
        <v>4429.8</v>
      </c>
      <c r="G87" s="197">
        <v>4288.3</v>
      </c>
      <c r="H87" s="198">
        <v>4156.8</v>
      </c>
      <c r="I87" s="200">
        <v>4262.2</v>
      </c>
    </row>
    <row r="88" spans="1:9" ht="22" x14ac:dyDescent="0.35">
      <c r="A88" s="60" t="s">
        <v>127</v>
      </c>
      <c r="B88" s="60">
        <v>502</v>
      </c>
      <c r="C88" s="60" t="s">
        <v>351</v>
      </c>
      <c r="D88" s="60" t="s">
        <v>242</v>
      </c>
      <c r="E88" s="197"/>
      <c r="F88" s="197"/>
      <c r="G88" s="197"/>
      <c r="H88" s="198"/>
    </row>
    <row r="89" spans="1:9" ht="22" x14ac:dyDescent="0.35">
      <c r="A89" s="60" t="s">
        <v>360</v>
      </c>
      <c r="B89" s="60">
        <v>252</v>
      </c>
      <c r="C89" s="60" t="s">
        <v>337</v>
      </c>
      <c r="D89" s="60" t="s">
        <v>78</v>
      </c>
      <c r="E89" s="200">
        <v>4130.1000000000004</v>
      </c>
      <c r="F89" s="200">
        <v>4258.8999999999996</v>
      </c>
      <c r="G89" s="200">
        <v>4129.3999999999996</v>
      </c>
      <c r="H89" s="201">
        <v>3997.9</v>
      </c>
      <c r="I89" s="201">
        <v>4133.1000000000004</v>
      </c>
    </row>
    <row r="90" spans="1:9" ht="22" x14ac:dyDescent="0.35">
      <c r="A90" s="60" t="s">
        <v>128</v>
      </c>
      <c r="B90" s="60">
        <v>9</v>
      </c>
      <c r="C90" s="60" t="s">
        <v>332</v>
      </c>
      <c r="D90" s="60" t="s">
        <v>316</v>
      </c>
      <c r="E90" s="200">
        <v>3779.4</v>
      </c>
      <c r="F90" s="200">
        <v>3932.6</v>
      </c>
      <c r="G90" s="200">
        <v>3842.2</v>
      </c>
      <c r="H90" s="201">
        <v>3789.6</v>
      </c>
      <c r="I90" s="200">
        <v>3867.9</v>
      </c>
    </row>
    <row r="91" spans="1:9" x14ac:dyDescent="0.35">
      <c r="A91" s="60" t="s">
        <v>129</v>
      </c>
      <c r="B91" s="60">
        <v>481</v>
      </c>
      <c r="C91" s="60" t="s">
        <v>333</v>
      </c>
      <c r="D91" s="60" t="s">
        <v>334</v>
      </c>
      <c r="E91" s="197">
        <v>4278.8</v>
      </c>
      <c r="F91" s="197">
        <v>4540.7</v>
      </c>
      <c r="G91" s="197">
        <v>4356.3999999999996</v>
      </c>
      <c r="H91" s="198">
        <v>4297.7</v>
      </c>
      <c r="I91" s="200">
        <v>4335.3999999999996</v>
      </c>
    </row>
    <row r="92" spans="1:9" x14ac:dyDescent="0.35">
      <c r="A92" s="60" t="s">
        <v>130</v>
      </c>
      <c r="B92" s="60">
        <v>196</v>
      </c>
      <c r="C92" s="60" t="s">
        <v>341</v>
      </c>
      <c r="D92" s="60" t="s">
        <v>259</v>
      </c>
      <c r="E92" s="197"/>
      <c r="F92" s="197"/>
      <c r="G92" s="197"/>
      <c r="H92" s="198"/>
    </row>
    <row r="93" spans="1:9" x14ac:dyDescent="0.35">
      <c r="A93" s="60" t="s">
        <v>131</v>
      </c>
      <c r="B93" s="60">
        <v>469</v>
      </c>
      <c r="C93" s="60" t="s">
        <v>340</v>
      </c>
      <c r="D93" s="60" t="s">
        <v>137</v>
      </c>
      <c r="E93" s="200"/>
      <c r="F93" s="200"/>
      <c r="G93" s="200"/>
      <c r="H93" s="201"/>
    </row>
    <row r="94" spans="1:9" x14ac:dyDescent="0.35">
      <c r="A94" s="60" t="s">
        <v>132</v>
      </c>
      <c r="B94" s="60">
        <v>1340</v>
      </c>
      <c r="C94" s="60" t="s">
        <v>340</v>
      </c>
      <c r="D94" s="60" t="s">
        <v>132</v>
      </c>
      <c r="E94" s="200"/>
      <c r="F94" s="200"/>
      <c r="G94" s="200"/>
      <c r="H94" s="201"/>
    </row>
    <row r="95" spans="1:9" x14ac:dyDescent="0.35">
      <c r="A95" s="60" t="s">
        <v>342</v>
      </c>
      <c r="B95" s="60">
        <v>272</v>
      </c>
      <c r="C95" s="60" t="s">
        <v>341</v>
      </c>
      <c r="D95" s="60" t="s">
        <v>133</v>
      </c>
      <c r="E95" s="200"/>
      <c r="F95" s="200"/>
      <c r="G95" s="200"/>
      <c r="H95" s="201"/>
    </row>
    <row r="96" spans="1:9" ht="22" x14ac:dyDescent="0.35">
      <c r="A96" s="60" t="s">
        <v>134</v>
      </c>
      <c r="B96" s="60">
        <v>782</v>
      </c>
      <c r="C96" s="60" t="s">
        <v>337</v>
      </c>
      <c r="D96" s="60" t="s">
        <v>242</v>
      </c>
      <c r="E96" s="197"/>
      <c r="F96" s="197"/>
      <c r="G96" s="197"/>
      <c r="H96" s="198"/>
    </row>
    <row r="97" spans="1:9" ht="22" x14ac:dyDescent="0.35">
      <c r="A97" s="60" t="s">
        <v>135</v>
      </c>
      <c r="B97" s="60">
        <v>145</v>
      </c>
      <c r="C97" s="60" t="s">
        <v>337</v>
      </c>
      <c r="D97" s="60" t="s">
        <v>320</v>
      </c>
      <c r="E97" s="197">
        <v>4214.3999999999996</v>
      </c>
      <c r="F97" s="197">
        <v>4429.8</v>
      </c>
      <c r="G97" s="197">
        <v>4288.3</v>
      </c>
      <c r="H97" s="198">
        <v>4156.8</v>
      </c>
      <c r="I97" s="200">
        <v>4262.2</v>
      </c>
    </row>
    <row r="98" spans="1:9" ht="22" x14ac:dyDescent="0.35">
      <c r="A98" s="60" t="s">
        <v>136</v>
      </c>
      <c r="B98" s="60">
        <v>177</v>
      </c>
      <c r="C98" s="60" t="s">
        <v>337</v>
      </c>
      <c r="D98" s="60" t="s">
        <v>320</v>
      </c>
      <c r="E98" s="197">
        <v>4214.3999999999996</v>
      </c>
      <c r="F98" s="197">
        <v>4429.8</v>
      </c>
      <c r="G98" s="197">
        <v>4288.3</v>
      </c>
      <c r="H98" s="198">
        <v>4156.8</v>
      </c>
      <c r="I98" s="200">
        <v>4262.2</v>
      </c>
    </row>
    <row r="99" spans="1:9" ht="22" x14ac:dyDescent="0.35">
      <c r="A99" s="60" t="s">
        <v>261</v>
      </c>
      <c r="B99" s="60">
        <v>334</v>
      </c>
      <c r="C99" s="60" t="s">
        <v>333</v>
      </c>
      <c r="D99" s="60" t="s">
        <v>261</v>
      </c>
      <c r="E99" s="197"/>
      <c r="F99" s="197"/>
      <c r="G99" s="197"/>
      <c r="H99" s="198"/>
    </row>
    <row r="100" spans="1:9" ht="22" x14ac:dyDescent="0.35">
      <c r="A100" s="60" t="s">
        <v>137</v>
      </c>
      <c r="B100" s="60">
        <v>720</v>
      </c>
      <c r="C100" s="60" t="s">
        <v>340</v>
      </c>
      <c r="D100" s="60" t="s">
        <v>137</v>
      </c>
      <c r="E100" s="200"/>
      <c r="F100" s="200"/>
      <c r="G100" s="200"/>
      <c r="H100" s="201"/>
    </row>
    <row r="101" spans="1:9" x14ac:dyDescent="0.35">
      <c r="A101" s="60" t="s">
        <v>138</v>
      </c>
      <c r="B101" s="60">
        <v>516</v>
      </c>
      <c r="C101" s="60" t="s">
        <v>336</v>
      </c>
      <c r="D101" s="60" t="s">
        <v>138</v>
      </c>
      <c r="E101" s="200"/>
      <c r="F101" s="200"/>
      <c r="G101" s="200"/>
      <c r="H101" s="201"/>
    </row>
    <row r="102" spans="1:9" ht="22" x14ac:dyDescent="0.35">
      <c r="A102" s="60" t="s">
        <v>361</v>
      </c>
      <c r="B102" s="60">
        <v>8</v>
      </c>
      <c r="C102" s="60" t="s">
        <v>343</v>
      </c>
      <c r="D102" s="60" t="s">
        <v>382</v>
      </c>
      <c r="E102" s="200">
        <v>3504.5</v>
      </c>
      <c r="F102" s="200">
        <v>3656.9</v>
      </c>
      <c r="G102" s="200">
        <v>3522.3</v>
      </c>
      <c r="H102" s="201">
        <v>3576.3</v>
      </c>
      <c r="I102" s="200">
        <v>3568.6</v>
      </c>
    </row>
    <row r="103" spans="1:9" x14ac:dyDescent="0.35">
      <c r="A103" s="60" t="s">
        <v>139</v>
      </c>
      <c r="B103" s="60">
        <v>313</v>
      </c>
      <c r="C103" s="60" t="s">
        <v>338</v>
      </c>
      <c r="D103" s="60" t="s">
        <v>173</v>
      </c>
      <c r="E103" s="200"/>
      <c r="F103" s="200"/>
      <c r="G103" s="200"/>
      <c r="H103" s="201"/>
    </row>
    <row r="104" spans="1:9" x14ac:dyDescent="0.35">
      <c r="A104" s="60" t="s">
        <v>140</v>
      </c>
      <c r="B104" s="60">
        <v>380</v>
      </c>
      <c r="C104" s="60" t="s">
        <v>338</v>
      </c>
      <c r="D104" s="60" t="s">
        <v>173</v>
      </c>
      <c r="E104" s="200"/>
      <c r="F104" s="200"/>
      <c r="G104" s="200"/>
      <c r="H104" s="201"/>
    </row>
    <row r="105" spans="1:9" x14ac:dyDescent="0.35">
      <c r="A105" s="60" t="s">
        <v>362</v>
      </c>
      <c r="B105" s="60">
        <v>615</v>
      </c>
      <c r="C105" s="60" t="s">
        <v>338</v>
      </c>
      <c r="D105" s="60" t="s">
        <v>173</v>
      </c>
      <c r="E105" s="200"/>
      <c r="F105" s="200"/>
      <c r="G105" s="200"/>
      <c r="H105" s="201"/>
    </row>
    <row r="106" spans="1:9" ht="22" x14ac:dyDescent="0.35">
      <c r="A106" s="60" t="s">
        <v>363</v>
      </c>
      <c r="B106" s="60">
        <v>45</v>
      </c>
      <c r="C106" s="60" t="s">
        <v>337</v>
      </c>
      <c r="D106" s="60" t="s">
        <v>320</v>
      </c>
      <c r="E106" s="197">
        <v>4214.3999999999996</v>
      </c>
      <c r="F106" s="197">
        <v>4429.8</v>
      </c>
      <c r="G106" s="197">
        <v>4288.3</v>
      </c>
      <c r="H106" s="198">
        <v>4156.8</v>
      </c>
      <c r="I106" s="200">
        <v>4262.2</v>
      </c>
    </row>
    <row r="107" spans="1:9" ht="22" x14ac:dyDescent="0.35">
      <c r="A107" s="60" t="s">
        <v>143</v>
      </c>
      <c r="B107" s="60">
        <v>198</v>
      </c>
      <c r="C107" s="60" t="s">
        <v>337</v>
      </c>
      <c r="D107" s="60" t="s">
        <v>320</v>
      </c>
      <c r="E107" s="197">
        <v>4214.3999999999996</v>
      </c>
      <c r="F107" s="197">
        <v>4429.8</v>
      </c>
      <c r="G107" s="197">
        <v>4288.3</v>
      </c>
      <c r="H107" s="198">
        <v>4156.8</v>
      </c>
      <c r="I107" s="200">
        <v>4262.2</v>
      </c>
    </row>
    <row r="108" spans="1:9" ht="22" x14ac:dyDescent="0.35">
      <c r="A108" s="60" t="s">
        <v>141</v>
      </c>
      <c r="B108" s="60">
        <v>145</v>
      </c>
      <c r="C108" s="60" t="s">
        <v>337</v>
      </c>
      <c r="D108" s="60" t="s">
        <v>78</v>
      </c>
      <c r="E108" s="200">
        <v>4130.1000000000004</v>
      </c>
      <c r="F108" s="200">
        <v>4258.8999999999996</v>
      </c>
      <c r="G108" s="200">
        <v>4129.3999999999996</v>
      </c>
      <c r="H108" s="201">
        <v>3997.9</v>
      </c>
      <c r="I108" s="201">
        <v>4133.1000000000004</v>
      </c>
    </row>
    <row r="109" spans="1:9" ht="22" x14ac:dyDescent="0.35">
      <c r="A109" s="60" t="s">
        <v>142</v>
      </c>
      <c r="B109" s="60">
        <v>125</v>
      </c>
      <c r="C109" s="60" t="s">
        <v>337</v>
      </c>
      <c r="D109" s="60" t="s">
        <v>78</v>
      </c>
      <c r="E109" s="200">
        <v>4130.1000000000004</v>
      </c>
      <c r="F109" s="200">
        <v>4258.8999999999996</v>
      </c>
      <c r="G109" s="200">
        <v>4129.3999999999996</v>
      </c>
      <c r="H109" s="201">
        <v>3997.9</v>
      </c>
      <c r="I109" s="201">
        <v>4133.1000000000004</v>
      </c>
    </row>
    <row r="110" spans="1:9" x14ac:dyDescent="0.35">
      <c r="A110" s="60" t="s">
        <v>144</v>
      </c>
      <c r="B110" s="60">
        <v>745</v>
      </c>
      <c r="C110" s="60" t="s">
        <v>336</v>
      </c>
      <c r="D110" s="60" t="s">
        <v>189</v>
      </c>
      <c r="E110" s="200"/>
      <c r="F110" s="200"/>
      <c r="G110" s="200"/>
      <c r="H110" s="201"/>
    </row>
    <row r="111" spans="1:9" ht="22" x14ac:dyDescent="0.35">
      <c r="A111" s="60" t="s">
        <v>145</v>
      </c>
      <c r="B111" s="60">
        <v>4</v>
      </c>
      <c r="C111" s="60" t="s">
        <v>335</v>
      </c>
      <c r="D111" s="60" t="s">
        <v>145</v>
      </c>
      <c r="E111" s="197"/>
      <c r="F111" s="197"/>
      <c r="G111" s="197"/>
      <c r="H111" s="198"/>
    </row>
    <row r="112" spans="1:9" x14ac:dyDescent="0.35">
      <c r="A112" s="60" t="s">
        <v>146</v>
      </c>
      <c r="B112" s="60">
        <v>580</v>
      </c>
      <c r="C112" s="60" t="s">
        <v>336</v>
      </c>
      <c r="D112" s="60" t="s">
        <v>138</v>
      </c>
      <c r="E112" s="200"/>
      <c r="F112" s="200"/>
      <c r="G112" s="200"/>
      <c r="H112" s="201"/>
    </row>
    <row r="113" spans="1:9" x14ac:dyDescent="0.35">
      <c r="A113" s="60" t="s">
        <v>147</v>
      </c>
      <c r="B113" s="60">
        <v>461</v>
      </c>
      <c r="C113" s="60" t="s">
        <v>336</v>
      </c>
      <c r="D113" s="60" t="s">
        <v>138</v>
      </c>
      <c r="E113" s="200"/>
      <c r="F113" s="200"/>
      <c r="G113" s="200"/>
      <c r="H113" s="201"/>
    </row>
    <row r="114" spans="1:9" x14ac:dyDescent="0.35">
      <c r="A114" s="60" t="s">
        <v>148</v>
      </c>
      <c r="B114" s="60">
        <v>238</v>
      </c>
      <c r="C114" s="60" t="s">
        <v>333</v>
      </c>
      <c r="D114" s="60" t="s">
        <v>307</v>
      </c>
      <c r="E114" s="200">
        <v>4365.3999999999996</v>
      </c>
      <c r="F114" s="200">
        <v>4537.6000000000004</v>
      </c>
      <c r="G114" s="200">
        <v>4426</v>
      </c>
      <c r="H114" s="201">
        <v>4292.6000000000004</v>
      </c>
      <c r="I114" s="200">
        <v>4423.3</v>
      </c>
    </row>
    <row r="115" spans="1:9" ht="22" x14ac:dyDescent="0.35">
      <c r="A115" s="60" t="s">
        <v>150</v>
      </c>
      <c r="B115" s="60">
        <v>56</v>
      </c>
      <c r="C115" s="60" t="s">
        <v>332</v>
      </c>
      <c r="D115" s="60" t="s">
        <v>311</v>
      </c>
      <c r="E115" s="197"/>
      <c r="F115" s="197"/>
      <c r="G115" s="197"/>
      <c r="H115" s="198"/>
    </row>
    <row r="116" spans="1:9" ht="22" x14ac:dyDescent="0.35">
      <c r="A116" s="60" t="s">
        <v>151</v>
      </c>
      <c r="B116" s="60">
        <v>96</v>
      </c>
      <c r="C116" s="60" t="s">
        <v>337</v>
      </c>
      <c r="D116" s="60" t="s">
        <v>320</v>
      </c>
      <c r="E116" s="197">
        <v>4214.3999999999996</v>
      </c>
      <c r="F116" s="197">
        <v>4429.8</v>
      </c>
      <c r="G116" s="197">
        <v>4288.3</v>
      </c>
      <c r="H116" s="198">
        <v>4156.8</v>
      </c>
      <c r="I116" s="200">
        <v>4262.2</v>
      </c>
    </row>
    <row r="117" spans="1:9" ht="22" x14ac:dyDescent="0.35">
      <c r="A117" s="60" t="s">
        <v>364</v>
      </c>
      <c r="B117" s="60">
        <v>468</v>
      </c>
      <c r="C117" s="60" t="s">
        <v>336</v>
      </c>
      <c r="D117" s="60" t="s">
        <v>138</v>
      </c>
      <c r="E117" s="200"/>
      <c r="F117" s="200"/>
      <c r="G117" s="200"/>
      <c r="H117" s="201"/>
    </row>
    <row r="118" spans="1:9" ht="22" x14ac:dyDescent="0.35">
      <c r="A118" s="60" t="s">
        <v>365</v>
      </c>
      <c r="B118" s="60">
        <v>533</v>
      </c>
      <c r="C118" s="60" t="s">
        <v>336</v>
      </c>
      <c r="D118" s="60" t="s">
        <v>138</v>
      </c>
      <c r="E118" s="200"/>
      <c r="F118" s="200"/>
      <c r="G118" s="200"/>
      <c r="H118" s="201"/>
    </row>
    <row r="119" spans="1:9" x14ac:dyDescent="0.35">
      <c r="A119" s="60" t="s">
        <v>366</v>
      </c>
      <c r="B119" s="60">
        <v>27</v>
      </c>
      <c r="C119" s="60" t="s">
        <v>335</v>
      </c>
      <c r="D119" s="60" t="s">
        <v>74</v>
      </c>
      <c r="E119" s="200"/>
      <c r="F119" s="200"/>
      <c r="G119" s="200"/>
      <c r="H119" s="201"/>
    </row>
    <row r="120" spans="1:9" x14ac:dyDescent="0.35">
      <c r="A120" s="60" t="s">
        <v>152</v>
      </c>
      <c r="B120" s="60">
        <v>257</v>
      </c>
      <c r="C120" s="60" t="s">
        <v>338</v>
      </c>
      <c r="D120" s="60" t="s">
        <v>173</v>
      </c>
      <c r="E120" s="200"/>
      <c r="F120" s="200"/>
      <c r="G120" s="200"/>
      <c r="H120" s="201"/>
    </row>
    <row r="121" spans="1:9" ht="22" x14ac:dyDescent="0.35">
      <c r="A121" s="60" t="s">
        <v>153</v>
      </c>
      <c r="B121" s="60">
        <v>423</v>
      </c>
      <c r="C121" s="60" t="s">
        <v>351</v>
      </c>
      <c r="D121" s="60" t="s">
        <v>242</v>
      </c>
      <c r="E121" s="197"/>
      <c r="F121" s="197"/>
      <c r="G121" s="197"/>
      <c r="H121" s="198"/>
    </row>
    <row r="122" spans="1:9" x14ac:dyDescent="0.35">
      <c r="A122" s="60" t="s">
        <v>154</v>
      </c>
      <c r="B122" s="60">
        <v>28</v>
      </c>
      <c r="C122" s="60" t="s">
        <v>335</v>
      </c>
      <c r="D122" s="60" t="s">
        <v>74</v>
      </c>
      <c r="E122" s="200"/>
      <c r="F122" s="200"/>
      <c r="G122" s="200"/>
      <c r="H122" s="201"/>
    </row>
    <row r="123" spans="1:9" x14ac:dyDescent="0.35">
      <c r="A123" s="60" t="s">
        <v>155</v>
      </c>
      <c r="B123" s="60">
        <v>430</v>
      </c>
      <c r="C123" s="60" t="s">
        <v>341</v>
      </c>
      <c r="D123" s="60" t="s">
        <v>348</v>
      </c>
      <c r="E123" s="200"/>
      <c r="F123" s="200"/>
      <c r="G123" s="200"/>
      <c r="H123" s="201"/>
    </row>
    <row r="124" spans="1:9" ht="22" x14ac:dyDescent="0.35">
      <c r="A124" s="60" t="s">
        <v>156</v>
      </c>
      <c r="B124" s="60">
        <v>37</v>
      </c>
      <c r="C124" s="60" t="s">
        <v>332</v>
      </c>
      <c r="D124" s="60" t="s">
        <v>316</v>
      </c>
      <c r="E124" s="200">
        <v>3779.4</v>
      </c>
      <c r="F124" s="200">
        <v>3932.6</v>
      </c>
      <c r="G124" s="200">
        <v>3842.2</v>
      </c>
      <c r="H124" s="201">
        <v>3789.6</v>
      </c>
      <c r="I124" s="200">
        <v>3867.9</v>
      </c>
    </row>
    <row r="125" spans="1:9" ht="22" x14ac:dyDescent="0.35">
      <c r="A125" s="60" t="s">
        <v>157</v>
      </c>
      <c r="B125" s="60">
        <v>65</v>
      </c>
      <c r="C125" s="60" t="s">
        <v>337</v>
      </c>
      <c r="D125" s="60" t="s">
        <v>320</v>
      </c>
      <c r="E125" s="197">
        <v>4214.3999999999996</v>
      </c>
      <c r="F125" s="197">
        <v>4429.8</v>
      </c>
      <c r="G125" s="197">
        <v>4288.3</v>
      </c>
      <c r="H125" s="198">
        <v>4156.8</v>
      </c>
      <c r="I125" s="200">
        <v>4262.2</v>
      </c>
    </row>
    <row r="126" spans="1:9" ht="22" x14ac:dyDescent="0.35">
      <c r="A126" s="60" t="s">
        <v>158</v>
      </c>
      <c r="B126" s="60">
        <v>36</v>
      </c>
      <c r="C126" s="60" t="s">
        <v>351</v>
      </c>
      <c r="D126" s="60" t="s">
        <v>208</v>
      </c>
      <c r="E126" s="197"/>
      <c r="F126" s="197"/>
      <c r="G126" s="197"/>
      <c r="H126" s="198"/>
    </row>
    <row r="127" spans="1:9" x14ac:dyDescent="0.35">
      <c r="A127" s="60" t="s">
        <v>164</v>
      </c>
      <c r="B127" s="60">
        <v>20</v>
      </c>
      <c r="C127" s="60" t="s">
        <v>335</v>
      </c>
      <c r="D127" s="60" t="s">
        <v>74</v>
      </c>
      <c r="E127" s="200"/>
      <c r="F127" s="200"/>
      <c r="G127" s="200"/>
      <c r="H127" s="201"/>
    </row>
    <row r="128" spans="1:9" ht="22" x14ac:dyDescent="0.35">
      <c r="A128" s="60" t="s">
        <v>160</v>
      </c>
      <c r="B128" s="60">
        <v>161</v>
      </c>
      <c r="C128" s="60" t="s">
        <v>333</v>
      </c>
      <c r="D128" s="60" t="s">
        <v>307</v>
      </c>
      <c r="E128" s="200">
        <v>4365.3999999999996</v>
      </c>
      <c r="F128" s="200">
        <v>4537.6000000000004</v>
      </c>
      <c r="G128" s="200">
        <v>4426</v>
      </c>
      <c r="H128" s="201">
        <v>4292.6000000000004</v>
      </c>
      <c r="I128" s="200">
        <v>4423.3</v>
      </c>
    </row>
    <row r="129" spans="1:9" ht="22" x14ac:dyDescent="0.35">
      <c r="A129" s="60" t="s">
        <v>159</v>
      </c>
      <c r="B129" s="60">
        <v>447</v>
      </c>
      <c r="C129" s="60" t="s">
        <v>333</v>
      </c>
      <c r="D129" s="60" t="s">
        <v>57</v>
      </c>
      <c r="E129" s="200">
        <v>4409.1000000000004</v>
      </c>
      <c r="F129" s="200">
        <v>4632.5</v>
      </c>
      <c r="G129" s="200">
        <v>4474.2</v>
      </c>
      <c r="H129" s="201">
        <v>4377.5</v>
      </c>
      <c r="I129" s="200">
        <v>4498.8999999999996</v>
      </c>
    </row>
    <row r="130" spans="1:9" x14ac:dyDescent="0.35">
      <c r="A130" s="60" t="s">
        <v>161</v>
      </c>
      <c r="B130" s="60">
        <v>807</v>
      </c>
      <c r="C130" s="60" t="s">
        <v>336</v>
      </c>
      <c r="D130" s="60" t="s">
        <v>161</v>
      </c>
      <c r="E130" s="200"/>
      <c r="F130" s="200"/>
      <c r="G130" s="200"/>
      <c r="H130" s="201"/>
    </row>
    <row r="131" spans="1:9" x14ac:dyDescent="0.35">
      <c r="A131" s="60" t="s">
        <v>162</v>
      </c>
      <c r="B131" s="60">
        <v>728</v>
      </c>
      <c r="C131" s="60" t="s">
        <v>340</v>
      </c>
      <c r="D131" s="60" t="s">
        <v>137</v>
      </c>
      <c r="E131" s="200"/>
      <c r="F131" s="200"/>
      <c r="G131" s="200"/>
      <c r="H131" s="201"/>
    </row>
    <row r="132" spans="1:9" x14ac:dyDescent="0.35">
      <c r="A132" s="60" t="s">
        <v>163</v>
      </c>
      <c r="B132" s="60">
        <v>577</v>
      </c>
      <c r="C132" s="60" t="s">
        <v>336</v>
      </c>
      <c r="D132" s="60" t="s">
        <v>163</v>
      </c>
      <c r="E132" s="197"/>
      <c r="F132" s="197"/>
      <c r="G132" s="197"/>
      <c r="H132" s="198"/>
    </row>
    <row r="133" spans="1:9" x14ac:dyDescent="0.35">
      <c r="A133" s="60" t="s">
        <v>165</v>
      </c>
      <c r="B133" s="60">
        <v>756</v>
      </c>
      <c r="C133" s="60" t="s">
        <v>340</v>
      </c>
      <c r="D133" s="60" t="s">
        <v>137</v>
      </c>
      <c r="E133" s="200"/>
      <c r="F133" s="200"/>
      <c r="G133" s="200"/>
      <c r="H133" s="201"/>
    </row>
    <row r="134" spans="1:9" x14ac:dyDescent="0.35">
      <c r="A134" s="60" t="s">
        <v>166</v>
      </c>
      <c r="B134" s="60">
        <v>709</v>
      </c>
      <c r="C134" s="60" t="s">
        <v>338</v>
      </c>
      <c r="D134" s="60" t="s">
        <v>173</v>
      </c>
      <c r="E134" s="200"/>
      <c r="F134" s="200"/>
      <c r="G134" s="200"/>
      <c r="H134" s="201"/>
    </row>
    <row r="135" spans="1:9" ht="22" x14ac:dyDescent="0.35">
      <c r="A135" s="60" t="s">
        <v>367</v>
      </c>
      <c r="B135" s="60">
        <v>330</v>
      </c>
      <c r="C135" s="60" t="s">
        <v>337</v>
      </c>
      <c r="D135" s="60" t="s">
        <v>78</v>
      </c>
      <c r="E135" s="200">
        <v>4130.1000000000004</v>
      </c>
      <c r="F135" s="200">
        <v>4258.8999999999996</v>
      </c>
      <c r="G135" s="200">
        <v>4129.3999999999996</v>
      </c>
      <c r="H135" s="201">
        <v>3997.9</v>
      </c>
      <c r="I135" s="201">
        <v>4133.1000000000004</v>
      </c>
    </row>
    <row r="136" spans="1:9" ht="22" x14ac:dyDescent="0.35">
      <c r="A136" s="60" t="s">
        <v>167</v>
      </c>
      <c r="B136" s="60">
        <v>72</v>
      </c>
      <c r="C136" s="60" t="s">
        <v>337</v>
      </c>
      <c r="D136" s="60" t="s">
        <v>320</v>
      </c>
      <c r="E136" s="197">
        <v>4214.3999999999996</v>
      </c>
      <c r="F136" s="197">
        <v>4429.8</v>
      </c>
      <c r="G136" s="197">
        <v>4288.3</v>
      </c>
      <c r="H136" s="198">
        <v>4156.8</v>
      </c>
      <c r="I136" s="200">
        <v>4262.2</v>
      </c>
    </row>
    <row r="137" spans="1:9" ht="22" x14ac:dyDescent="0.35">
      <c r="A137" s="60" t="s">
        <v>168</v>
      </c>
      <c r="B137" s="60">
        <v>116</v>
      </c>
      <c r="C137" s="60" t="s">
        <v>337</v>
      </c>
      <c r="D137" s="60" t="s">
        <v>320</v>
      </c>
      <c r="E137" s="197">
        <v>4214.3999999999996</v>
      </c>
      <c r="F137" s="197">
        <v>4429.8</v>
      </c>
      <c r="G137" s="197">
        <v>4288.3</v>
      </c>
      <c r="H137" s="198">
        <v>4156.8</v>
      </c>
      <c r="I137" s="200">
        <v>4262.2</v>
      </c>
    </row>
    <row r="138" spans="1:9" ht="22" x14ac:dyDescent="0.35">
      <c r="A138" s="60" t="s">
        <v>169</v>
      </c>
      <c r="B138" s="60">
        <v>528</v>
      </c>
      <c r="C138" s="60" t="s">
        <v>337</v>
      </c>
      <c r="D138" s="60" t="s">
        <v>78</v>
      </c>
      <c r="E138" s="200">
        <v>4130.1000000000004</v>
      </c>
      <c r="F138" s="200">
        <v>4258.8999999999996</v>
      </c>
      <c r="G138" s="200">
        <v>4129.3999999999996</v>
      </c>
      <c r="H138" s="201">
        <v>3997.9</v>
      </c>
      <c r="I138" s="201">
        <v>4133.1000000000004</v>
      </c>
    </row>
    <row r="139" spans="1:9" x14ac:dyDescent="0.35">
      <c r="A139" s="60" t="s">
        <v>170</v>
      </c>
      <c r="B139" s="60">
        <v>717</v>
      </c>
      <c r="C139" s="60" t="s">
        <v>333</v>
      </c>
      <c r="D139" s="60" t="s">
        <v>161</v>
      </c>
      <c r="E139" s="200"/>
      <c r="F139" s="200"/>
      <c r="G139" s="200"/>
      <c r="H139" s="201"/>
    </row>
    <row r="140" spans="1:9" x14ac:dyDescent="0.35">
      <c r="A140" s="60" t="s">
        <v>171</v>
      </c>
      <c r="B140" s="60">
        <v>454</v>
      </c>
      <c r="C140" s="60" t="s">
        <v>333</v>
      </c>
      <c r="D140" s="60" t="s">
        <v>242</v>
      </c>
      <c r="E140" s="197"/>
      <c r="F140" s="197"/>
      <c r="G140" s="197"/>
      <c r="H140" s="198"/>
    </row>
    <row r="141" spans="1:9" x14ac:dyDescent="0.35">
      <c r="A141" s="60" t="s">
        <v>172</v>
      </c>
      <c r="B141" s="60">
        <v>269</v>
      </c>
      <c r="C141" s="60" t="s">
        <v>333</v>
      </c>
      <c r="D141" s="60" t="s">
        <v>57</v>
      </c>
      <c r="E141" s="200">
        <v>4409.1000000000004</v>
      </c>
      <c r="F141" s="200">
        <v>4632.5</v>
      </c>
      <c r="G141" s="200">
        <v>4474.2</v>
      </c>
      <c r="H141" s="201">
        <v>4377.5</v>
      </c>
      <c r="I141" s="200">
        <v>4498.8999999999996</v>
      </c>
    </row>
    <row r="142" spans="1:9" x14ac:dyDescent="0.35">
      <c r="A142" s="60" t="s">
        <v>368</v>
      </c>
      <c r="B142" s="60">
        <v>370</v>
      </c>
      <c r="C142" s="60" t="s">
        <v>333</v>
      </c>
      <c r="D142" s="60" t="s">
        <v>57</v>
      </c>
      <c r="E142" s="200">
        <v>4409.1000000000004</v>
      </c>
      <c r="F142" s="200">
        <v>4632.5</v>
      </c>
      <c r="G142" s="200">
        <v>4474.2</v>
      </c>
      <c r="H142" s="201">
        <v>4377.5</v>
      </c>
      <c r="I142" s="200">
        <v>4498.8999999999996</v>
      </c>
    </row>
    <row r="143" spans="1:9" ht="22" x14ac:dyDescent="0.35">
      <c r="A143" s="60" t="s">
        <v>369</v>
      </c>
      <c r="B143" s="60">
        <v>876</v>
      </c>
      <c r="C143" s="60" t="s">
        <v>340</v>
      </c>
      <c r="D143" s="60" t="s">
        <v>200</v>
      </c>
      <c r="E143" s="200"/>
      <c r="F143" s="200"/>
      <c r="G143" s="200"/>
      <c r="H143" s="201"/>
    </row>
    <row r="144" spans="1:9" x14ac:dyDescent="0.35">
      <c r="A144" s="60" t="s">
        <v>173</v>
      </c>
      <c r="B144" s="60">
        <v>421</v>
      </c>
      <c r="C144" s="60" t="s">
        <v>338</v>
      </c>
      <c r="D144" s="60" t="s">
        <v>173</v>
      </c>
      <c r="E144" s="200"/>
      <c r="F144" s="200"/>
      <c r="G144" s="200"/>
      <c r="H144" s="201"/>
    </row>
    <row r="145" spans="1:9" x14ac:dyDescent="0.35">
      <c r="A145" s="60" t="s">
        <v>174</v>
      </c>
      <c r="B145" s="60">
        <v>553</v>
      </c>
      <c r="C145" s="60" t="s">
        <v>340</v>
      </c>
      <c r="D145" s="60" t="s">
        <v>200</v>
      </c>
      <c r="E145" s="200"/>
      <c r="F145" s="200"/>
      <c r="G145" s="200"/>
      <c r="H145" s="201"/>
    </row>
    <row r="146" spans="1:9" x14ac:dyDescent="0.35">
      <c r="A146" s="60" t="s">
        <v>175</v>
      </c>
      <c r="B146" s="60">
        <v>189</v>
      </c>
      <c r="C146" s="60" t="s">
        <v>341</v>
      </c>
      <c r="D146" s="60" t="s">
        <v>133</v>
      </c>
      <c r="E146" s="200"/>
      <c r="F146" s="200"/>
      <c r="G146" s="200"/>
      <c r="H146" s="201"/>
    </row>
    <row r="147" spans="1:9" ht="22" x14ac:dyDescent="0.35">
      <c r="A147" s="60" t="s">
        <v>176</v>
      </c>
      <c r="B147" s="60">
        <v>265</v>
      </c>
      <c r="C147" s="60" t="s">
        <v>341</v>
      </c>
      <c r="D147" s="60" t="s">
        <v>133</v>
      </c>
      <c r="E147" s="200"/>
      <c r="F147" s="200"/>
      <c r="G147" s="200"/>
      <c r="H147" s="201"/>
    </row>
    <row r="148" spans="1:9" ht="22" x14ac:dyDescent="0.35">
      <c r="A148" s="60" t="s">
        <v>177</v>
      </c>
      <c r="B148" s="60">
        <v>124</v>
      </c>
      <c r="C148" s="60" t="s">
        <v>332</v>
      </c>
      <c r="D148" s="60" t="s">
        <v>307</v>
      </c>
      <c r="E148" s="200">
        <v>4365.3999999999996</v>
      </c>
      <c r="F148" s="200">
        <v>4537.6000000000004</v>
      </c>
      <c r="G148" s="200">
        <v>4426</v>
      </c>
      <c r="H148" s="201">
        <v>4292.6000000000004</v>
      </c>
      <c r="I148" s="200">
        <v>4423.3</v>
      </c>
    </row>
    <row r="149" spans="1:9" ht="22" x14ac:dyDescent="0.35">
      <c r="A149" s="60" t="s">
        <v>178</v>
      </c>
      <c r="B149" s="60">
        <v>211</v>
      </c>
      <c r="C149" s="60" t="s">
        <v>349</v>
      </c>
      <c r="D149" s="60" t="s">
        <v>350</v>
      </c>
      <c r="E149" s="197">
        <v>4067.5</v>
      </c>
      <c r="F149" s="197">
        <v>4281</v>
      </c>
      <c r="G149" s="197">
        <v>4067.8</v>
      </c>
      <c r="H149" s="198">
        <v>4177</v>
      </c>
      <c r="I149" s="200">
        <v>4153.3999999999996</v>
      </c>
    </row>
    <row r="150" spans="1:9" x14ac:dyDescent="0.35">
      <c r="A150" s="60" t="s">
        <v>179</v>
      </c>
      <c r="B150" s="60">
        <v>572</v>
      </c>
      <c r="C150" s="60" t="s">
        <v>336</v>
      </c>
      <c r="D150" s="60" t="s">
        <v>138</v>
      </c>
      <c r="E150" s="200"/>
      <c r="F150" s="200"/>
      <c r="G150" s="200"/>
      <c r="H150" s="201"/>
    </row>
    <row r="151" spans="1:9" x14ac:dyDescent="0.35">
      <c r="A151" s="60" t="s">
        <v>180</v>
      </c>
      <c r="B151" s="60">
        <v>576</v>
      </c>
      <c r="C151" s="60" t="s">
        <v>336</v>
      </c>
      <c r="D151" s="60" t="s">
        <v>180</v>
      </c>
      <c r="E151" s="197"/>
      <c r="F151" s="197"/>
      <c r="G151" s="197"/>
      <c r="H151" s="198"/>
    </row>
    <row r="152" spans="1:9" x14ac:dyDescent="0.35">
      <c r="A152" s="60" t="s">
        <v>181</v>
      </c>
      <c r="B152" s="60">
        <v>468</v>
      </c>
      <c r="C152" s="60" t="s">
        <v>336</v>
      </c>
      <c r="D152" s="60" t="s">
        <v>138</v>
      </c>
      <c r="E152" s="200"/>
      <c r="F152" s="200"/>
      <c r="G152" s="200"/>
      <c r="H152" s="201"/>
    </row>
    <row r="153" spans="1:9" x14ac:dyDescent="0.35">
      <c r="A153" s="60" t="s">
        <v>182</v>
      </c>
      <c r="B153" s="60">
        <v>375</v>
      </c>
      <c r="C153" s="60" t="s">
        <v>338</v>
      </c>
      <c r="D153" s="60" t="s">
        <v>173</v>
      </c>
      <c r="E153" s="200"/>
      <c r="F153" s="200"/>
      <c r="G153" s="200"/>
      <c r="H153" s="201"/>
    </row>
    <row r="154" spans="1:9" x14ac:dyDescent="0.35">
      <c r="A154" s="60" t="s">
        <v>183</v>
      </c>
      <c r="B154" s="60">
        <v>259</v>
      </c>
      <c r="C154" s="60" t="s">
        <v>335</v>
      </c>
      <c r="D154" s="60" t="s">
        <v>74</v>
      </c>
      <c r="E154" s="200"/>
      <c r="F154" s="200"/>
      <c r="G154" s="200"/>
      <c r="H154" s="201"/>
    </row>
    <row r="155" spans="1:9" ht="22" x14ac:dyDescent="0.35">
      <c r="A155" s="60" t="s">
        <v>184</v>
      </c>
      <c r="B155" s="60">
        <v>201</v>
      </c>
      <c r="C155" s="60" t="s">
        <v>341</v>
      </c>
      <c r="D155" s="60" t="s">
        <v>133</v>
      </c>
      <c r="E155" s="200"/>
      <c r="F155" s="200"/>
      <c r="G155" s="200"/>
      <c r="H155" s="201"/>
    </row>
    <row r="156" spans="1:9" x14ac:dyDescent="0.35">
      <c r="A156" s="60" t="s">
        <v>185</v>
      </c>
      <c r="B156" s="60">
        <v>16</v>
      </c>
      <c r="C156" s="60" t="s">
        <v>335</v>
      </c>
      <c r="D156" s="60" t="s">
        <v>145</v>
      </c>
      <c r="E156" s="197"/>
      <c r="F156" s="197"/>
      <c r="G156" s="197"/>
      <c r="H156" s="198"/>
    </row>
    <row r="157" spans="1:9" ht="22" x14ac:dyDescent="0.35">
      <c r="A157" s="60" t="s">
        <v>186</v>
      </c>
      <c r="B157" s="60">
        <v>130</v>
      </c>
      <c r="C157" s="60" t="s">
        <v>351</v>
      </c>
      <c r="D157" s="60" t="s">
        <v>78</v>
      </c>
      <c r="E157" s="200">
        <v>4130.1000000000004</v>
      </c>
      <c r="F157" s="200">
        <v>4258.8999999999996</v>
      </c>
      <c r="G157" s="200">
        <v>4129.3999999999996</v>
      </c>
      <c r="H157" s="201">
        <v>3997.9</v>
      </c>
      <c r="I157" s="201">
        <v>4133.1000000000004</v>
      </c>
    </row>
    <row r="158" spans="1:9" ht="22" x14ac:dyDescent="0.35">
      <c r="A158" s="60" t="s">
        <v>187</v>
      </c>
      <c r="B158" s="60">
        <v>41</v>
      </c>
      <c r="C158" s="60" t="s">
        <v>332</v>
      </c>
      <c r="D158" s="60" t="s">
        <v>316</v>
      </c>
      <c r="E158" s="200">
        <v>3779.4</v>
      </c>
      <c r="F158" s="200">
        <v>3932.6</v>
      </c>
      <c r="G158" s="200">
        <v>3842.2</v>
      </c>
      <c r="H158" s="201">
        <v>3789.6</v>
      </c>
      <c r="I158" s="200">
        <v>3867.9</v>
      </c>
    </row>
    <row r="159" spans="1:9" ht="22" x14ac:dyDescent="0.35">
      <c r="A159" s="60" t="s">
        <v>370</v>
      </c>
      <c r="B159" s="60">
        <v>135</v>
      </c>
      <c r="C159" s="60" t="s">
        <v>332</v>
      </c>
      <c r="D159" s="60" t="s">
        <v>316</v>
      </c>
      <c r="E159" s="200">
        <v>3779.4</v>
      </c>
      <c r="F159" s="200">
        <v>3932.6</v>
      </c>
      <c r="G159" s="200">
        <v>3842.2</v>
      </c>
      <c r="H159" s="201">
        <v>3789.6</v>
      </c>
      <c r="I159" s="200">
        <v>3867.9</v>
      </c>
    </row>
    <row r="160" spans="1:9" ht="22" x14ac:dyDescent="0.35">
      <c r="A160" s="60" t="s">
        <v>188</v>
      </c>
      <c r="B160" s="60">
        <v>98</v>
      </c>
      <c r="C160" s="60" t="s">
        <v>337</v>
      </c>
      <c r="D160" s="60" t="s">
        <v>320</v>
      </c>
      <c r="E160" s="197">
        <v>4214.3999999999996</v>
      </c>
      <c r="F160" s="197">
        <v>4429.8</v>
      </c>
      <c r="G160" s="197">
        <v>4288.3</v>
      </c>
      <c r="H160" s="198">
        <v>4156.8</v>
      </c>
      <c r="I160" s="200">
        <v>4262.2</v>
      </c>
    </row>
    <row r="161" spans="1:9" x14ac:dyDescent="0.35">
      <c r="A161" s="60" t="s">
        <v>189</v>
      </c>
      <c r="B161" s="60">
        <v>754</v>
      </c>
      <c r="C161" s="60" t="s">
        <v>336</v>
      </c>
      <c r="D161" s="60" t="s">
        <v>189</v>
      </c>
      <c r="E161" s="200"/>
      <c r="F161" s="200"/>
      <c r="G161" s="200"/>
      <c r="H161" s="201"/>
    </row>
    <row r="162" spans="1:9" x14ac:dyDescent="0.35">
      <c r="A162" s="60" t="s">
        <v>190</v>
      </c>
      <c r="B162" s="60">
        <v>324</v>
      </c>
      <c r="C162" s="60" t="s">
        <v>338</v>
      </c>
      <c r="D162" s="60" t="s">
        <v>173</v>
      </c>
      <c r="E162" s="200"/>
      <c r="F162" s="200"/>
      <c r="G162" s="200"/>
      <c r="H162" s="201"/>
    </row>
    <row r="163" spans="1:9" ht="22" x14ac:dyDescent="0.35">
      <c r="A163" s="60" t="s">
        <v>345</v>
      </c>
      <c r="B163" s="60">
        <v>361</v>
      </c>
      <c r="C163" s="60" t="s">
        <v>338</v>
      </c>
      <c r="D163" s="60" t="s">
        <v>345</v>
      </c>
      <c r="E163" s="200"/>
      <c r="F163" s="200"/>
      <c r="G163" s="200"/>
      <c r="H163" s="201"/>
    </row>
    <row r="164" spans="1:9" ht="22" x14ac:dyDescent="0.35">
      <c r="A164" s="60" t="s">
        <v>191</v>
      </c>
      <c r="B164" s="60">
        <v>10</v>
      </c>
      <c r="C164" s="60" t="s">
        <v>335</v>
      </c>
      <c r="D164" s="60" t="s">
        <v>145</v>
      </c>
      <c r="E164" s="197"/>
      <c r="F164" s="197"/>
      <c r="G164" s="197"/>
      <c r="H164" s="198"/>
    </row>
    <row r="165" spans="1:9" ht="22" x14ac:dyDescent="0.35">
      <c r="A165" s="60" t="s">
        <v>371</v>
      </c>
      <c r="B165" s="60">
        <v>216</v>
      </c>
      <c r="C165" s="60" t="s">
        <v>341</v>
      </c>
      <c r="D165" s="60" t="s">
        <v>133</v>
      </c>
      <c r="E165" s="200"/>
      <c r="F165" s="200"/>
      <c r="G165" s="200"/>
      <c r="H165" s="201"/>
    </row>
    <row r="166" spans="1:9" ht="22" x14ac:dyDescent="0.35">
      <c r="A166" s="60" t="s">
        <v>372</v>
      </c>
      <c r="B166" s="60">
        <v>265</v>
      </c>
      <c r="C166" s="60" t="s">
        <v>338</v>
      </c>
      <c r="D166" s="60" t="s">
        <v>173</v>
      </c>
      <c r="E166" s="200"/>
      <c r="F166" s="200"/>
      <c r="G166" s="200"/>
      <c r="H166" s="201"/>
    </row>
    <row r="167" spans="1:9" ht="22" x14ac:dyDescent="0.35">
      <c r="A167" s="60" t="s">
        <v>373</v>
      </c>
      <c r="B167" s="60">
        <v>843</v>
      </c>
      <c r="C167" s="60" t="s">
        <v>340</v>
      </c>
      <c r="D167" s="60" t="s">
        <v>200</v>
      </c>
      <c r="E167" s="200"/>
      <c r="F167" s="200"/>
      <c r="G167" s="200"/>
      <c r="H167" s="201"/>
    </row>
    <row r="168" spans="1:9" ht="22" x14ac:dyDescent="0.35">
      <c r="A168" s="60" t="s">
        <v>192</v>
      </c>
      <c r="B168" s="60">
        <v>123</v>
      </c>
      <c r="C168" s="60" t="s">
        <v>351</v>
      </c>
      <c r="D168" s="60" t="s">
        <v>78</v>
      </c>
      <c r="E168" s="200">
        <v>4130.1000000000004</v>
      </c>
      <c r="F168" s="200">
        <v>4258.8999999999996</v>
      </c>
      <c r="G168" s="200">
        <v>4129.3999999999996</v>
      </c>
      <c r="H168" s="201">
        <v>3997.9</v>
      </c>
      <c r="I168" s="201">
        <v>4133.1000000000004</v>
      </c>
    </row>
    <row r="169" spans="1:9" x14ac:dyDescent="0.35">
      <c r="A169" s="60" t="s">
        <v>193</v>
      </c>
      <c r="B169" s="60">
        <v>584</v>
      </c>
      <c r="C169" s="60" t="s">
        <v>341</v>
      </c>
      <c r="D169" s="60" t="s">
        <v>358</v>
      </c>
      <c r="E169" s="199"/>
      <c r="F169" s="199"/>
      <c r="G169" s="199"/>
      <c r="H169" s="202"/>
    </row>
    <row r="170" spans="1:9" ht="22" x14ac:dyDescent="0.35">
      <c r="A170" s="60" t="s">
        <v>374</v>
      </c>
      <c r="B170" s="60">
        <v>8</v>
      </c>
      <c r="C170" s="60" t="s">
        <v>332</v>
      </c>
      <c r="D170" s="60" t="s">
        <v>316</v>
      </c>
      <c r="E170" s="200">
        <v>3779.4</v>
      </c>
      <c r="F170" s="200">
        <v>3932.6</v>
      </c>
      <c r="G170" s="200">
        <v>3842.2</v>
      </c>
      <c r="H170" s="201">
        <v>3789.6</v>
      </c>
      <c r="I170" s="200">
        <v>3867.9</v>
      </c>
    </row>
    <row r="171" spans="1:9" ht="22" x14ac:dyDescent="0.35">
      <c r="A171" s="60" t="s">
        <v>375</v>
      </c>
      <c r="B171" s="60">
        <v>608</v>
      </c>
      <c r="C171" s="60" t="s">
        <v>338</v>
      </c>
      <c r="D171" s="60" t="s">
        <v>173</v>
      </c>
      <c r="E171" s="200"/>
      <c r="F171" s="200"/>
      <c r="G171" s="200"/>
      <c r="H171" s="201"/>
    </row>
    <row r="172" spans="1:9" ht="22" x14ac:dyDescent="0.35">
      <c r="A172" s="60" t="s">
        <v>194</v>
      </c>
      <c r="B172" s="60">
        <v>707</v>
      </c>
      <c r="C172" s="60" t="s">
        <v>336</v>
      </c>
      <c r="D172" s="60" t="s">
        <v>189</v>
      </c>
      <c r="E172" s="200"/>
      <c r="F172" s="200"/>
      <c r="G172" s="200"/>
      <c r="H172" s="201"/>
    </row>
    <row r="173" spans="1:9" ht="22" x14ac:dyDescent="0.35">
      <c r="A173" s="60" t="s">
        <v>196</v>
      </c>
      <c r="B173" s="60">
        <v>8</v>
      </c>
      <c r="C173" s="60" t="s">
        <v>335</v>
      </c>
      <c r="D173" s="60" t="s">
        <v>74</v>
      </c>
      <c r="E173" s="200"/>
      <c r="F173" s="200"/>
      <c r="G173" s="200"/>
      <c r="H173" s="201"/>
    </row>
    <row r="174" spans="1:9" x14ac:dyDescent="0.35">
      <c r="A174" s="60" t="s">
        <v>197</v>
      </c>
      <c r="B174" s="60">
        <v>239</v>
      </c>
      <c r="C174" s="60" t="s">
        <v>341</v>
      </c>
      <c r="D174" s="60" t="s">
        <v>133</v>
      </c>
      <c r="E174" s="200"/>
      <c r="F174" s="200"/>
      <c r="G174" s="200"/>
      <c r="H174" s="201"/>
    </row>
    <row r="175" spans="1:9" x14ac:dyDescent="0.35">
      <c r="A175" s="60" t="s">
        <v>198</v>
      </c>
      <c r="B175" s="60">
        <v>455</v>
      </c>
      <c r="C175" s="60" t="s">
        <v>340</v>
      </c>
      <c r="D175" s="60" t="s">
        <v>137</v>
      </c>
      <c r="E175" s="200"/>
      <c r="F175" s="200"/>
      <c r="G175" s="200"/>
      <c r="H175" s="201"/>
    </row>
    <row r="176" spans="1:9" x14ac:dyDescent="0.35">
      <c r="A176" s="60" t="s">
        <v>199</v>
      </c>
      <c r="B176" s="60">
        <v>770</v>
      </c>
      <c r="C176" s="60" t="s">
        <v>338</v>
      </c>
      <c r="D176" s="60" t="s">
        <v>173</v>
      </c>
      <c r="E176" s="200"/>
      <c r="F176" s="200"/>
      <c r="G176" s="200"/>
      <c r="H176" s="201"/>
    </row>
    <row r="177" spans="1:9" x14ac:dyDescent="0.35">
      <c r="A177" s="60" t="s">
        <v>376</v>
      </c>
      <c r="B177" s="60">
        <v>885</v>
      </c>
      <c r="C177" s="60" t="s">
        <v>340</v>
      </c>
      <c r="D177" s="60" t="s">
        <v>200</v>
      </c>
      <c r="E177" s="200"/>
      <c r="F177" s="200"/>
      <c r="G177" s="200"/>
      <c r="H177" s="201"/>
    </row>
    <row r="178" spans="1:9" ht="22" x14ac:dyDescent="0.35">
      <c r="A178" s="60" t="s">
        <v>201</v>
      </c>
      <c r="B178" s="60">
        <v>361</v>
      </c>
      <c r="C178" s="60" t="s">
        <v>333</v>
      </c>
      <c r="D178" s="60" t="s">
        <v>261</v>
      </c>
      <c r="E178" s="197"/>
      <c r="F178" s="197"/>
      <c r="G178" s="197"/>
      <c r="H178" s="198"/>
    </row>
    <row r="179" spans="1:9" ht="22" x14ac:dyDescent="0.35">
      <c r="A179" s="60" t="s">
        <v>202</v>
      </c>
      <c r="B179" s="60">
        <v>322</v>
      </c>
      <c r="C179" s="60" t="s">
        <v>351</v>
      </c>
      <c r="D179" s="60" t="s">
        <v>202</v>
      </c>
      <c r="E179" s="200"/>
      <c r="F179" s="200"/>
      <c r="G179" s="200"/>
      <c r="H179" s="201"/>
    </row>
    <row r="180" spans="1:9" ht="22" x14ac:dyDescent="0.35">
      <c r="A180" s="60" t="s">
        <v>203</v>
      </c>
      <c r="B180" s="60">
        <v>79</v>
      </c>
      <c r="C180" s="60" t="s">
        <v>351</v>
      </c>
      <c r="D180" s="60" t="s">
        <v>208</v>
      </c>
      <c r="E180" s="197"/>
      <c r="F180" s="197"/>
      <c r="G180" s="197"/>
      <c r="H180" s="198"/>
    </row>
    <row r="181" spans="1:9" ht="22" x14ac:dyDescent="0.35">
      <c r="A181" s="60" t="s">
        <v>377</v>
      </c>
      <c r="B181" s="60">
        <v>123</v>
      </c>
      <c r="C181" s="60" t="s">
        <v>337</v>
      </c>
      <c r="D181" s="60" t="s">
        <v>320</v>
      </c>
      <c r="E181" s="197">
        <v>4214.3999999999996</v>
      </c>
      <c r="F181" s="197">
        <v>4429.8</v>
      </c>
      <c r="G181" s="197">
        <v>4288.3</v>
      </c>
      <c r="H181" s="198">
        <v>4156.8</v>
      </c>
      <c r="I181" s="200">
        <v>4262.2</v>
      </c>
    </row>
    <row r="182" spans="1:9" ht="32.5" x14ac:dyDescent="0.35">
      <c r="A182" s="60" t="s">
        <v>378</v>
      </c>
      <c r="B182" s="60">
        <v>202</v>
      </c>
      <c r="C182" s="60" t="s">
        <v>333</v>
      </c>
      <c r="D182" s="60" t="s">
        <v>307</v>
      </c>
      <c r="E182" s="200">
        <v>4365.3999999999996</v>
      </c>
      <c r="F182" s="200">
        <v>4537.6000000000004</v>
      </c>
      <c r="G182" s="200">
        <v>4426</v>
      </c>
      <c r="H182" s="201">
        <v>4292.6000000000004</v>
      </c>
      <c r="I182" s="200">
        <v>4423.3</v>
      </c>
    </row>
    <row r="183" spans="1:9" x14ac:dyDescent="0.35">
      <c r="A183" s="60" t="s">
        <v>204</v>
      </c>
      <c r="B183" s="60">
        <v>443</v>
      </c>
      <c r="C183" s="60" t="s">
        <v>336</v>
      </c>
      <c r="D183" s="60" t="s">
        <v>138</v>
      </c>
      <c r="E183" s="200"/>
      <c r="F183" s="200"/>
      <c r="G183" s="200"/>
      <c r="H183" s="201"/>
    </row>
    <row r="184" spans="1:9" ht="22" x14ac:dyDescent="0.35">
      <c r="A184" s="60" t="s">
        <v>205</v>
      </c>
      <c r="B184" s="60">
        <v>123</v>
      </c>
      <c r="C184" s="60" t="s">
        <v>351</v>
      </c>
      <c r="D184" s="60" t="s">
        <v>208</v>
      </c>
      <c r="E184" s="197"/>
      <c r="F184" s="197"/>
      <c r="G184" s="197"/>
      <c r="H184" s="198"/>
    </row>
    <row r="185" spans="1:9" x14ac:dyDescent="0.35">
      <c r="A185" s="60" t="s">
        <v>206</v>
      </c>
      <c r="B185" s="60">
        <v>629</v>
      </c>
      <c r="C185" s="60" t="s">
        <v>338</v>
      </c>
      <c r="D185" s="60" t="s">
        <v>173</v>
      </c>
      <c r="E185" s="200"/>
      <c r="F185" s="200"/>
      <c r="G185" s="200"/>
      <c r="H185" s="201"/>
    </row>
    <row r="186" spans="1:9" ht="22" x14ac:dyDescent="0.35">
      <c r="A186" s="60" t="s">
        <v>208</v>
      </c>
      <c r="B186" s="60">
        <v>190</v>
      </c>
      <c r="C186" s="60" t="s">
        <v>351</v>
      </c>
      <c r="D186" s="60" t="s">
        <v>208</v>
      </c>
      <c r="E186" s="197"/>
      <c r="F186" s="197"/>
      <c r="G186" s="197"/>
      <c r="H186" s="198"/>
    </row>
    <row r="187" spans="1:9" x14ac:dyDescent="0.35">
      <c r="A187" s="60" t="s">
        <v>209</v>
      </c>
      <c r="B187" s="60">
        <v>738</v>
      </c>
      <c r="C187" s="60" t="s">
        <v>340</v>
      </c>
      <c r="D187" s="60" t="s">
        <v>137</v>
      </c>
      <c r="E187" s="200"/>
      <c r="F187" s="200"/>
      <c r="G187" s="200"/>
      <c r="H187" s="201"/>
    </row>
    <row r="188" spans="1:9" ht="22" x14ac:dyDescent="0.35">
      <c r="A188" s="60" t="s">
        <v>253</v>
      </c>
      <c r="B188" s="60">
        <v>588</v>
      </c>
      <c r="C188" s="60" t="s">
        <v>338</v>
      </c>
      <c r="D188" s="60" t="s">
        <v>173</v>
      </c>
      <c r="E188" s="200"/>
      <c r="F188" s="200"/>
      <c r="G188" s="200"/>
      <c r="H188" s="201"/>
    </row>
    <row r="189" spans="1:9" x14ac:dyDescent="0.35">
      <c r="A189" s="60" t="s">
        <v>210</v>
      </c>
      <c r="B189" s="60">
        <v>1215</v>
      </c>
      <c r="C189" s="60" t="s">
        <v>340</v>
      </c>
      <c r="D189" s="60" t="s">
        <v>132</v>
      </c>
      <c r="E189" s="200"/>
      <c r="F189" s="200"/>
      <c r="G189" s="200"/>
      <c r="H189" s="201"/>
    </row>
    <row r="190" spans="1:9" x14ac:dyDescent="0.35">
      <c r="A190" s="60" t="s">
        <v>211</v>
      </c>
      <c r="B190" s="60">
        <v>278</v>
      </c>
      <c r="C190" s="60" t="s">
        <v>333</v>
      </c>
      <c r="D190" s="60" t="s">
        <v>57</v>
      </c>
      <c r="E190" s="200">
        <v>4409.1000000000004</v>
      </c>
      <c r="F190" s="200">
        <v>4632.5</v>
      </c>
      <c r="G190" s="200">
        <v>4474.2</v>
      </c>
      <c r="H190" s="201">
        <v>4377.5</v>
      </c>
      <c r="I190" s="200">
        <v>4498.8999999999996</v>
      </c>
    </row>
    <row r="191" spans="1:9" x14ac:dyDescent="0.35">
      <c r="A191" s="60" t="s">
        <v>212</v>
      </c>
      <c r="B191" s="60">
        <v>336</v>
      </c>
      <c r="C191" s="60" t="s">
        <v>333</v>
      </c>
      <c r="D191" s="60" t="s">
        <v>57</v>
      </c>
      <c r="E191" s="200">
        <v>4409.1000000000004</v>
      </c>
      <c r="F191" s="200">
        <v>4632.5</v>
      </c>
      <c r="G191" s="200">
        <v>4474.2</v>
      </c>
      <c r="H191" s="201">
        <v>4377.5</v>
      </c>
      <c r="I191" s="200">
        <v>4498.8999999999996</v>
      </c>
    </row>
    <row r="192" spans="1:9" ht="22" x14ac:dyDescent="0.35">
      <c r="A192" s="60" t="s">
        <v>213</v>
      </c>
      <c r="B192" s="60">
        <v>129</v>
      </c>
      <c r="C192" s="60" t="s">
        <v>335</v>
      </c>
      <c r="D192" s="60" t="s">
        <v>74</v>
      </c>
      <c r="E192" s="200"/>
      <c r="F192" s="200"/>
      <c r="G192" s="200"/>
      <c r="H192" s="201"/>
    </row>
    <row r="193" spans="1:9" ht="22" x14ac:dyDescent="0.35">
      <c r="A193" s="60" t="s">
        <v>214</v>
      </c>
      <c r="B193" s="60">
        <v>14</v>
      </c>
      <c r="C193" s="60" t="s">
        <v>343</v>
      </c>
      <c r="D193" s="60" t="s">
        <v>382</v>
      </c>
      <c r="E193" s="200">
        <v>3504.5</v>
      </c>
      <c r="F193" s="200">
        <v>3656.9</v>
      </c>
      <c r="G193" s="200">
        <v>3522.3</v>
      </c>
      <c r="H193" s="201">
        <v>3576.3</v>
      </c>
      <c r="I193" s="200">
        <v>3568.6</v>
      </c>
    </row>
    <row r="194" spans="1:9" ht="22" x14ac:dyDescent="0.35">
      <c r="A194" s="60" t="s">
        <v>215</v>
      </c>
      <c r="B194" s="60">
        <v>816</v>
      </c>
      <c r="C194" s="60" t="s">
        <v>336</v>
      </c>
      <c r="D194" s="60" t="s">
        <v>189</v>
      </c>
      <c r="E194" s="200"/>
      <c r="F194" s="200"/>
      <c r="G194" s="200"/>
      <c r="H194" s="201"/>
    </row>
    <row r="195" spans="1:9" ht="22" x14ac:dyDescent="0.35">
      <c r="A195" s="60" t="s">
        <v>216</v>
      </c>
      <c r="B195" s="60">
        <v>42</v>
      </c>
      <c r="C195" s="60" t="s">
        <v>332</v>
      </c>
      <c r="D195" s="60" t="s">
        <v>311</v>
      </c>
      <c r="E195" s="197"/>
      <c r="F195" s="197"/>
      <c r="G195" s="197"/>
      <c r="H195" s="198"/>
    </row>
    <row r="196" spans="1:9" ht="32.5" x14ac:dyDescent="0.35">
      <c r="A196" s="60" t="s">
        <v>217</v>
      </c>
      <c r="B196" s="60">
        <v>114</v>
      </c>
      <c r="C196" s="60" t="s">
        <v>335</v>
      </c>
      <c r="D196" s="60" t="s">
        <v>74</v>
      </c>
      <c r="E196" s="200"/>
      <c r="F196" s="200"/>
      <c r="G196" s="200"/>
      <c r="H196" s="201"/>
    </row>
    <row r="197" spans="1:9" ht="22" x14ac:dyDescent="0.35">
      <c r="A197" s="60" t="s">
        <v>218</v>
      </c>
      <c r="B197" s="60">
        <v>258</v>
      </c>
      <c r="C197" s="60" t="s">
        <v>337</v>
      </c>
      <c r="D197" s="60" t="s">
        <v>320</v>
      </c>
      <c r="E197" s="197">
        <v>4214.3999999999996</v>
      </c>
      <c r="F197" s="197">
        <v>4429.8</v>
      </c>
      <c r="G197" s="197">
        <v>4288.3</v>
      </c>
      <c r="H197" s="198">
        <v>4156.8</v>
      </c>
      <c r="I197" s="200">
        <v>4262.2</v>
      </c>
    </row>
    <row r="198" spans="1:9" ht="32.5" x14ac:dyDescent="0.35">
      <c r="A198" s="60" t="s">
        <v>219</v>
      </c>
      <c r="B198" s="60">
        <v>868</v>
      </c>
      <c r="C198" s="60" t="s">
        <v>336</v>
      </c>
      <c r="D198" s="60" t="s">
        <v>138</v>
      </c>
      <c r="E198" s="200"/>
      <c r="F198" s="200"/>
      <c r="G198" s="200"/>
      <c r="H198" s="201"/>
    </row>
    <row r="199" spans="1:9" ht="22" x14ac:dyDescent="0.35">
      <c r="A199" s="60" t="s">
        <v>220</v>
      </c>
      <c r="B199" s="60">
        <v>30</v>
      </c>
      <c r="C199" s="60" t="s">
        <v>332</v>
      </c>
      <c r="D199" s="60" t="s">
        <v>316</v>
      </c>
      <c r="E199" s="200">
        <v>3779.4</v>
      </c>
      <c r="F199" s="200">
        <v>3932.6</v>
      </c>
      <c r="G199" s="200">
        <v>3842.2</v>
      </c>
      <c r="H199" s="201">
        <v>3789.6</v>
      </c>
      <c r="I199" s="200">
        <v>3867.9</v>
      </c>
    </row>
    <row r="200" spans="1:9" ht="22" x14ac:dyDescent="0.35">
      <c r="A200" s="60" t="s">
        <v>221</v>
      </c>
      <c r="B200" s="60">
        <v>813</v>
      </c>
      <c r="C200" s="60" t="s">
        <v>336</v>
      </c>
      <c r="D200" s="60" t="s">
        <v>189</v>
      </c>
      <c r="E200" s="200"/>
      <c r="F200" s="200"/>
      <c r="G200" s="200"/>
      <c r="H200" s="201"/>
    </row>
    <row r="201" spans="1:9" ht="22" x14ac:dyDescent="0.35">
      <c r="A201" s="60" t="s">
        <v>223</v>
      </c>
      <c r="B201" s="60">
        <v>152</v>
      </c>
      <c r="C201" s="60" t="s">
        <v>337</v>
      </c>
      <c r="D201" s="60" t="s">
        <v>320</v>
      </c>
      <c r="E201" s="197">
        <v>4214.3999999999996</v>
      </c>
      <c r="F201" s="197">
        <v>4429.8</v>
      </c>
      <c r="G201" s="197">
        <v>4288.3</v>
      </c>
      <c r="H201" s="198">
        <v>4156.8</v>
      </c>
      <c r="I201" s="200">
        <v>4262.2</v>
      </c>
    </row>
    <row r="202" spans="1:9" ht="22" x14ac:dyDescent="0.35">
      <c r="A202" s="60" t="s">
        <v>222</v>
      </c>
      <c r="B202" s="60">
        <v>71</v>
      </c>
      <c r="C202" s="60" t="s">
        <v>335</v>
      </c>
      <c r="D202" s="60" t="s">
        <v>74</v>
      </c>
      <c r="E202" s="200"/>
      <c r="F202" s="200"/>
      <c r="G202" s="200"/>
      <c r="H202" s="201"/>
    </row>
    <row r="203" spans="1:9" ht="22" x14ac:dyDescent="0.35">
      <c r="A203" s="60" t="s">
        <v>224</v>
      </c>
      <c r="B203" s="60">
        <v>87</v>
      </c>
      <c r="C203" s="60" t="s">
        <v>332</v>
      </c>
      <c r="D203" s="60" t="s">
        <v>316</v>
      </c>
      <c r="E203" s="200">
        <v>3779.4</v>
      </c>
      <c r="F203" s="200">
        <v>3932.6</v>
      </c>
      <c r="G203" s="200">
        <v>3842.2</v>
      </c>
      <c r="H203" s="201">
        <v>3789.6</v>
      </c>
      <c r="I203" s="200">
        <v>3867.9</v>
      </c>
    </row>
    <row r="204" spans="1:9" ht="22" x14ac:dyDescent="0.35">
      <c r="A204" s="60" t="s">
        <v>225</v>
      </c>
      <c r="B204" s="60">
        <v>124</v>
      </c>
      <c r="C204" s="60" t="s">
        <v>351</v>
      </c>
      <c r="D204" s="60" t="s">
        <v>208</v>
      </c>
      <c r="E204" s="197"/>
      <c r="F204" s="197"/>
      <c r="G204" s="197"/>
      <c r="H204" s="198"/>
    </row>
    <row r="205" spans="1:9" ht="22" x14ac:dyDescent="0.35">
      <c r="A205" s="60" t="s">
        <v>226</v>
      </c>
      <c r="B205" s="60">
        <v>266</v>
      </c>
      <c r="C205" s="60" t="s">
        <v>341</v>
      </c>
      <c r="D205" s="60" t="s">
        <v>133</v>
      </c>
      <c r="E205" s="200"/>
      <c r="F205" s="200"/>
      <c r="G205" s="200"/>
      <c r="H205" s="201"/>
    </row>
    <row r="206" spans="1:9" ht="32.5" x14ac:dyDescent="0.35">
      <c r="A206" s="60" t="s">
        <v>227</v>
      </c>
      <c r="B206" s="60">
        <v>231</v>
      </c>
      <c r="C206" s="60" t="s">
        <v>337</v>
      </c>
      <c r="D206" s="60" t="s">
        <v>320</v>
      </c>
      <c r="E206" s="197">
        <v>4214.3999999999996</v>
      </c>
      <c r="F206" s="197">
        <v>4429.8</v>
      </c>
      <c r="G206" s="197">
        <v>4288.3</v>
      </c>
      <c r="H206" s="198">
        <v>4156.8</v>
      </c>
      <c r="I206" s="200">
        <v>4262.2</v>
      </c>
    </row>
    <row r="207" spans="1:9" ht="22" x14ac:dyDescent="0.35">
      <c r="A207" s="60" t="s">
        <v>228</v>
      </c>
      <c r="B207" s="60">
        <v>183</v>
      </c>
      <c r="C207" s="60" t="s">
        <v>332</v>
      </c>
      <c r="D207" s="60" t="s">
        <v>311</v>
      </c>
      <c r="E207" s="197"/>
      <c r="F207" s="197"/>
      <c r="G207" s="197"/>
      <c r="H207" s="198"/>
    </row>
    <row r="208" spans="1:9" ht="32.5" x14ac:dyDescent="0.35">
      <c r="A208" s="60" t="s">
        <v>229</v>
      </c>
      <c r="B208" s="60">
        <v>112</v>
      </c>
      <c r="C208" s="60" t="s">
        <v>337</v>
      </c>
      <c r="D208" s="60" t="s">
        <v>320</v>
      </c>
      <c r="E208" s="197">
        <v>4214.3999999999996</v>
      </c>
      <c r="F208" s="197">
        <v>4429.8</v>
      </c>
      <c r="G208" s="197">
        <v>4288.3</v>
      </c>
      <c r="H208" s="198">
        <v>4156.8</v>
      </c>
      <c r="I208" s="200">
        <v>4262.2</v>
      </c>
    </row>
    <row r="209" spans="1:9" ht="22" x14ac:dyDescent="0.35">
      <c r="A209" s="60" t="s">
        <v>230</v>
      </c>
      <c r="B209" s="60">
        <v>480</v>
      </c>
      <c r="C209" s="60" t="s">
        <v>337</v>
      </c>
      <c r="D209" s="60" t="s">
        <v>78</v>
      </c>
      <c r="E209" s="200">
        <v>4130.1000000000004</v>
      </c>
      <c r="F209" s="200">
        <v>4258.8999999999996</v>
      </c>
      <c r="G209" s="200">
        <v>4129.3999999999996</v>
      </c>
      <c r="H209" s="201">
        <v>3997.9</v>
      </c>
      <c r="I209" s="201">
        <v>4133.1000000000004</v>
      </c>
    </row>
    <row r="210" spans="1:9" ht="22" x14ac:dyDescent="0.35">
      <c r="A210" s="60" t="s">
        <v>231</v>
      </c>
      <c r="B210" s="60">
        <v>25</v>
      </c>
      <c r="C210" s="60" t="s">
        <v>332</v>
      </c>
      <c r="D210" s="60" t="s">
        <v>316</v>
      </c>
      <c r="E210" s="200">
        <v>3779.4</v>
      </c>
      <c r="F210" s="200">
        <v>3932.6</v>
      </c>
      <c r="G210" s="200">
        <v>3842.2</v>
      </c>
      <c r="H210" s="201">
        <v>3789.6</v>
      </c>
      <c r="I210" s="200">
        <v>3867.9</v>
      </c>
    </row>
    <row r="211" spans="1:9" ht="22" x14ac:dyDescent="0.35">
      <c r="A211" s="60" t="s">
        <v>232</v>
      </c>
      <c r="B211" s="60">
        <v>617</v>
      </c>
      <c r="C211" s="60" t="s">
        <v>333</v>
      </c>
      <c r="D211" s="60" t="s">
        <v>334</v>
      </c>
      <c r="E211" s="197">
        <v>4278.8</v>
      </c>
      <c r="F211" s="197">
        <v>4540.7</v>
      </c>
      <c r="G211" s="197">
        <v>4356.3999999999996</v>
      </c>
      <c r="H211" s="198">
        <v>4297.7</v>
      </c>
      <c r="I211" s="200">
        <v>4335.3999999999996</v>
      </c>
    </row>
    <row r="212" spans="1:9" ht="22" x14ac:dyDescent="0.35">
      <c r="A212" s="60" t="s">
        <v>233</v>
      </c>
      <c r="B212" s="60">
        <v>247</v>
      </c>
      <c r="C212" s="60" t="s">
        <v>333</v>
      </c>
      <c r="D212" s="60" t="s">
        <v>57</v>
      </c>
      <c r="E212" s="200">
        <v>4409.1000000000004</v>
      </c>
      <c r="F212" s="200">
        <v>4632.5</v>
      </c>
      <c r="G212" s="200">
        <v>4474.2</v>
      </c>
      <c r="H212" s="201">
        <v>4377.5</v>
      </c>
      <c r="I212" s="200">
        <v>4498.8999999999996</v>
      </c>
    </row>
    <row r="213" spans="1:9" ht="22" x14ac:dyDescent="0.35">
      <c r="A213" s="60" t="s">
        <v>321</v>
      </c>
      <c r="B213" s="60">
        <v>142</v>
      </c>
      <c r="C213" s="60" t="s">
        <v>335</v>
      </c>
      <c r="D213" s="60" t="s">
        <v>74</v>
      </c>
      <c r="E213" s="200"/>
      <c r="F213" s="200"/>
      <c r="G213" s="200"/>
      <c r="H213" s="201"/>
    </row>
    <row r="214" spans="1:9" ht="22" x14ac:dyDescent="0.35">
      <c r="A214" s="60" t="s">
        <v>234</v>
      </c>
      <c r="B214" s="60">
        <v>536</v>
      </c>
      <c r="C214" s="60" t="s">
        <v>336</v>
      </c>
      <c r="D214" s="60" t="s">
        <v>138</v>
      </c>
      <c r="E214" s="200"/>
      <c r="F214" s="200"/>
      <c r="G214" s="200"/>
      <c r="H214" s="201"/>
    </row>
    <row r="215" spans="1:9" ht="22" x14ac:dyDescent="0.35">
      <c r="A215" s="60" t="s">
        <v>235</v>
      </c>
      <c r="B215" s="60">
        <v>1072</v>
      </c>
      <c r="C215" s="60" t="s">
        <v>340</v>
      </c>
      <c r="D215" s="60" t="s">
        <v>132</v>
      </c>
      <c r="E215" s="200"/>
      <c r="F215" s="200"/>
      <c r="G215" s="200"/>
      <c r="H215" s="201"/>
    </row>
    <row r="216" spans="1:9" ht="22" x14ac:dyDescent="0.35">
      <c r="A216" s="60" t="s">
        <v>237</v>
      </c>
      <c r="B216" s="60">
        <v>10</v>
      </c>
      <c r="C216" s="60" t="s">
        <v>332</v>
      </c>
      <c r="D216" s="60" t="s">
        <v>316</v>
      </c>
      <c r="E216" s="200">
        <v>3779.4</v>
      </c>
      <c r="F216" s="200">
        <v>3932.6</v>
      </c>
      <c r="G216" s="200">
        <v>3842.2</v>
      </c>
      <c r="H216" s="201">
        <v>3789.6</v>
      </c>
      <c r="I216" s="200">
        <v>3867.9</v>
      </c>
    </row>
    <row r="217" spans="1:9" ht="22" x14ac:dyDescent="0.35">
      <c r="A217" s="60" t="s">
        <v>236</v>
      </c>
      <c r="B217" s="60">
        <v>277</v>
      </c>
      <c r="C217" s="60" t="s">
        <v>333</v>
      </c>
      <c r="D217" s="60" t="s">
        <v>307</v>
      </c>
      <c r="E217" s="200">
        <v>4365.3999999999996</v>
      </c>
      <c r="F217" s="200">
        <v>4537.6000000000004</v>
      </c>
      <c r="G217" s="200">
        <v>4426</v>
      </c>
      <c r="H217" s="201">
        <v>4292.6000000000004</v>
      </c>
      <c r="I217" s="200">
        <v>4423.3</v>
      </c>
    </row>
    <row r="218" spans="1:9" ht="22" x14ac:dyDescent="0.35">
      <c r="A218" s="60" t="s">
        <v>322</v>
      </c>
      <c r="B218" s="60">
        <v>10</v>
      </c>
      <c r="C218" s="60" t="s">
        <v>335</v>
      </c>
      <c r="D218" s="60" t="s">
        <v>74</v>
      </c>
      <c r="E218" s="200"/>
      <c r="F218" s="200"/>
      <c r="G218" s="200"/>
      <c r="H218" s="201"/>
    </row>
    <row r="219" spans="1:9" ht="22" x14ac:dyDescent="0.35">
      <c r="A219" s="60" t="s">
        <v>239</v>
      </c>
      <c r="B219" s="60">
        <v>600</v>
      </c>
      <c r="C219" s="60" t="s">
        <v>336</v>
      </c>
      <c r="D219" s="60" t="s">
        <v>138</v>
      </c>
      <c r="E219" s="200"/>
      <c r="F219" s="200"/>
      <c r="G219" s="200"/>
      <c r="H219" s="201"/>
    </row>
    <row r="220" spans="1:9" ht="22" x14ac:dyDescent="0.35">
      <c r="A220" s="60" t="s">
        <v>240</v>
      </c>
      <c r="B220" s="60">
        <v>122</v>
      </c>
      <c r="C220" s="60" t="s">
        <v>332</v>
      </c>
      <c r="D220" s="60" t="s">
        <v>316</v>
      </c>
      <c r="E220" s="200">
        <v>3779.4</v>
      </c>
      <c r="F220" s="200">
        <v>3932.6</v>
      </c>
      <c r="G220" s="200">
        <v>3842.2</v>
      </c>
      <c r="H220" s="201">
        <v>3789.6</v>
      </c>
      <c r="I220" s="200">
        <v>3867.9</v>
      </c>
    </row>
    <row r="221" spans="1:9" ht="22" x14ac:dyDescent="0.35">
      <c r="A221" s="60" t="s">
        <v>241</v>
      </c>
      <c r="B221" s="60">
        <v>196</v>
      </c>
      <c r="C221" s="60" t="s">
        <v>341</v>
      </c>
      <c r="D221" s="60" t="s">
        <v>259</v>
      </c>
      <c r="E221" s="197"/>
      <c r="F221" s="197"/>
      <c r="G221" s="197"/>
      <c r="H221" s="198"/>
    </row>
    <row r="222" spans="1:9" ht="22" x14ac:dyDescent="0.35">
      <c r="A222" s="60" t="s">
        <v>242</v>
      </c>
      <c r="B222" s="60">
        <v>466</v>
      </c>
      <c r="C222" s="60" t="s">
        <v>351</v>
      </c>
      <c r="D222" s="60" t="s">
        <v>242</v>
      </c>
      <c r="E222" s="197"/>
      <c r="F222" s="197"/>
      <c r="G222" s="197"/>
      <c r="H222" s="198"/>
    </row>
    <row r="223" spans="1:9" ht="22" x14ac:dyDescent="0.35">
      <c r="A223" s="60" t="s">
        <v>244</v>
      </c>
      <c r="B223" s="60">
        <v>404</v>
      </c>
      <c r="C223" s="60" t="s">
        <v>336</v>
      </c>
      <c r="D223" s="60" t="s">
        <v>138</v>
      </c>
      <c r="E223" s="200"/>
      <c r="F223" s="200"/>
      <c r="G223" s="200"/>
      <c r="H223" s="201"/>
    </row>
    <row r="224" spans="1:9" ht="22" x14ac:dyDescent="0.35">
      <c r="A224" s="60" t="s">
        <v>243</v>
      </c>
      <c r="B224" s="60">
        <v>629</v>
      </c>
      <c r="C224" s="60" t="s">
        <v>336</v>
      </c>
      <c r="D224" s="60" t="s">
        <v>189</v>
      </c>
      <c r="E224" s="200"/>
      <c r="F224" s="200"/>
      <c r="G224" s="200"/>
      <c r="H224" s="201"/>
    </row>
    <row r="225" spans="1:9" ht="22" x14ac:dyDescent="0.35">
      <c r="A225" s="60" t="s">
        <v>245</v>
      </c>
      <c r="B225" s="60">
        <v>465</v>
      </c>
      <c r="C225" s="60" t="s">
        <v>338</v>
      </c>
      <c r="D225" s="60" t="s">
        <v>173</v>
      </c>
      <c r="E225" s="200"/>
      <c r="F225" s="200"/>
      <c r="G225" s="200"/>
      <c r="H225" s="201"/>
    </row>
    <row r="226" spans="1:9" ht="22" x14ac:dyDescent="0.35">
      <c r="A226" s="60" t="s">
        <v>246</v>
      </c>
      <c r="B226" s="60">
        <v>291</v>
      </c>
      <c r="C226" s="60" t="s">
        <v>341</v>
      </c>
      <c r="D226" s="60" t="s">
        <v>246</v>
      </c>
      <c r="E226" s="200"/>
      <c r="F226" s="200"/>
      <c r="G226" s="200"/>
      <c r="H226" s="201"/>
    </row>
    <row r="227" spans="1:9" ht="22" x14ac:dyDescent="0.35">
      <c r="A227" s="60" t="s">
        <v>247</v>
      </c>
      <c r="B227" s="60">
        <v>646</v>
      </c>
      <c r="C227" s="60" t="s">
        <v>338</v>
      </c>
      <c r="D227" s="60" t="s">
        <v>173</v>
      </c>
      <c r="E227" s="200"/>
      <c r="F227" s="200"/>
      <c r="G227" s="200"/>
      <c r="H227" s="201"/>
    </row>
    <row r="228" spans="1:9" ht="22" x14ac:dyDescent="0.35">
      <c r="A228" s="60" t="s">
        <v>248</v>
      </c>
      <c r="B228" s="60">
        <v>569</v>
      </c>
      <c r="C228" s="60" t="s">
        <v>333</v>
      </c>
      <c r="D228" s="60" t="s">
        <v>334</v>
      </c>
      <c r="E228" s="197">
        <v>4278.8</v>
      </c>
      <c r="F228" s="197">
        <v>4540.7</v>
      </c>
      <c r="G228" s="197">
        <v>4356.3999999999996</v>
      </c>
      <c r="H228" s="198">
        <v>4297.7</v>
      </c>
      <c r="I228" s="200">
        <v>4335.3999999999996</v>
      </c>
    </row>
    <row r="229" spans="1:9" ht="22" x14ac:dyDescent="0.35">
      <c r="A229" s="60" t="s">
        <v>195</v>
      </c>
      <c r="B229" s="60">
        <v>142</v>
      </c>
      <c r="C229" s="60" t="s">
        <v>335</v>
      </c>
      <c r="D229" s="60" t="s">
        <v>74</v>
      </c>
      <c r="E229" s="200"/>
      <c r="F229" s="200"/>
      <c r="G229" s="200"/>
      <c r="H229" s="201"/>
    </row>
    <row r="230" spans="1:9" ht="22" x14ac:dyDescent="0.35">
      <c r="A230" s="60" t="s">
        <v>249</v>
      </c>
      <c r="B230" s="60">
        <v>44</v>
      </c>
      <c r="C230" s="60" t="s">
        <v>349</v>
      </c>
      <c r="D230" s="60" t="s">
        <v>350</v>
      </c>
      <c r="E230" s="197">
        <v>4067.5</v>
      </c>
      <c r="F230" s="197">
        <v>4281</v>
      </c>
      <c r="G230" s="197">
        <v>4067.8</v>
      </c>
      <c r="H230" s="198">
        <v>4177</v>
      </c>
      <c r="I230" s="200">
        <v>4153.3999999999996</v>
      </c>
    </row>
    <row r="231" spans="1:9" ht="22" x14ac:dyDescent="0.35">
      <c r="A231" s="60" t="s">
        <v>250</v>
      </c>
      <c r="B231" s="60">
        <v>246</v>
      </c>
      <c r="C231" s="60" t="s">
        <v>341</v>
      </c>
      <c r="D231" s="60" t="s">
        <v>348</v>
      </c>
      <c r="E231" s="200"/>
      <c r="F231" s="200"/>
      <c r="G231" s="200"/>
      <c r="H231" s="201"/>
    </row>
    <row r="232" spans="1:9" ht="22" x14ac:dyDescent="0.35">
      <c r="A232" s="60" t="s">
        <v>251</v>
      </c>
      <c r="B232" s="60">
        <v>621</v>
      </c>
      <c r="C232" s="60" t="s">
        <v>336</v>
      </c>
      <c r="D232" s="60" t="s">
        <v>180</v>
      </c>
      <c r="E232" s="197"/>
      <c r="F232" s="197"/>
      <c r="G232" s="197"/>
      <c r="H232" s="198"/>
    </row>
    <row r="233" spans="1:9" ht="22" x14ac:dyDescent="0.35">
      <c r="A233" s="60" t="s">
        <v>252</v>
      </c>
      <c r="B233" s="60">
        <v>305</v>
      </c>
      <c r="C233" s="60" t="s">
        <v>337</v>
      </c>
      <c r="D233" s="60" t="s">
        <v>320</v>
      </c>
      <c r="E233" s="197">
        <v>4214.3999999999996</v>
      </c>
      <c r="F233" s="197">
        <v>4429.8</v>
      </c>
      <c r="G233" s="197">
        <v>4288.3</v>
      </c>
      <c r="H233" s="198">
        <v>4156.8</v>
      </c>
      <c r="I233" s="200">
        <v>4262.2</v>
      </c>
    </row>
    <row r="234" spans="1:9" ht="22" x14ac:dyDescent="0.35">
      <c r="A234" s="60" t="s">
        <v>254</v>
      </c>
      <c r="B234" s="60">
        <v>15</v>
      </c>
      <c r="C234" s="60" t="s">
        <v>335</v>
      </c>
      <c r="D234" s="60" t="s">
        <v>74</v>
      </c>
      <c r="E234" s="200"/>
      <c r="F234" s="200"/>
      <c r="G234" s="200"/>
      <c r="H234" s="201"/>
    </row>
    <row r="235" spans="1:9" ht="22" x14ac:dyDescent="0.35">
      <c r="A235" s="60" t="s">
        <v>255</v>
      </c>
      <c r="B235" s="60">
        <v>326</v>
      </c>
      <c r="C235" s="60" t="s">
        <v>341</v>
      </c>
      <c r="D235" s="60" t="s">
        <v>348</v>
      </c>
      <c r="E235" s="200"/>
      <c r="F235" s="200"/>
      <c r="G235" s="200"/>
      <c r="H235" s="201"/>
    </row>
    <row r="236" spans="1:9" ht="22" x14ac:dyDescent="0.35">
      <c r="A236" s="60" t="s">
        <v>256</v>
      </c>
      <c r="B236" s="60">
        <v>587</v>
      </c>
      <c r="C236" s="60" t="s">
        <v>336</v>
      </c>
      <c r="D236" s="60" t="s">
        <v>163</v>
      </c>
      <c r="E236" s="197"/>
      <c r="F236" s="197"/>
      <c r="G236" s="197"/>
      <c r="H236" s="198"/>
    </row>
    <row r="237" spans="1:9" ht="22" x14ac:dyDescent="0.35">
      <c r="A237" s="60" t="s">
        <v>257</v>
      </c>
      <c r="B237" s="60">
        <v>188</v>
      </c>
      <c r="C237" s="60" t="s">
        <v>351</v>
      </c>
      <c r="D237" s="60" t="s">
        <v>208</v>
      </c>
      <c r="E237" s="197"/>
      <c r="F237" s="197"/>
      <c r="G237" s="197"/>
      <c r="H237" s="198"/>
    </row>
    <row r="238" spans="1:9" ht="22" x14ac:dyDescent="0.35">
      <c r="A238" s="60" t="s">
        <v>258</v>
      </c>
      <c r="B238" s="60">
        <v>627</v>
      </c>
      <c r="C238" s="60" t="s">
        <v>337</v>
      </c>
      <c r="D238" s="60" t="s">
        <v>242</v>
      </c>
      <c r="E238" s="197"/>
      <c r="F238" s="197"/>
      <c r="G238" s="197"/>
      <c r="H238" s="198"/>
    </row>
    <row r="239" spans="1:9" ht="22" x14ac:dyDescent="0.35">
      <c r="A239" s="60" t="s">
        <v>259</v>
      </c>
      <c r="B239" s="60">
        <v>162</v>
      </c>
      <c r="C239" s="60" t="s">
        <v>341</v>
      </c>
      <c r="D239" s="60" t="s">
        <v>259</v>
      </c>
      <c r="E239" s="197"/>
      <c r="F239" s="197"/>
      <c r="G239" s="197"/>
      <c r="H239" s="198"/>
    </row>
    <row r="240" spans="1:9" ht="22" x14ac:dyDescent="0.35">
      <c r="A240" s="60" t="s">
        <v>260</v>
      </c>
      <c r="B240" s="60">
        <v>531</v>
      </c>
      <c r="C240" s="60" t="s">
        <v>336</v>
      </c>
      <c r="D240" s="60" t="s">
        <v>138</v>
      </c>
      <c r="E240" s="200"/>
      <c r="F240" s="200"/>
      <c r="G240" s="200"/>
      <c r="H240" s="201"/>
    </row>
    <row r="241" spans="1:9" x14ac:dyDescent="0.35">
      <c r="A241" s="60" t="s">
        <v>149</v>
      </c>
      <c r="B241" s="60">
        <v>291</v>
      </c>
      <c r="C241" s="60" t="s">
        <v>333</v>
      </c>
      <c r="D241" s="60" t="s">
        <v>57</v>
      </c>
      <c r="E241" s="200">
        <v>4409.1000000000004</v>
      </c>
      <c r="F241" s="200">
        <v>4632.5</v>
      </c>
      <c r="G241" s="200">
        <v>4474.2</v>
      </c>
      <c r="H241" s="201">
        <v>4377.5</v>
      </c>
      <c r="I241" s="200">
        <v>4498.8999999999996</v>
      </c>
    </row>
    <row r="242" spans="1:9" ht="22" x14ac:dyDescent="0.35">
      <c r="A242" s="60" t="s">
        <v>266</v>
      </c>
      <c r="B242" s="60">
        <v>519</v>
      </c>
      <c r="C242" s="60" t="s">
        <v>336</v>
      </c>
      <c r="D242" s="60" t="s">
        <v>138</v>
      </c>
      <c r="E242" s="200"/>
      <c r="F242" s="200"/>
      <c r="G242" s="200"/>
      <c r="H242" s="201"/>
    </row>
    <row r="243" spans="1:9" ht="22" x14ac:dyDescent="0.35">
      <c r="A243" s="60" t="s">
        <v>267</v>
      </c>
      <c r="B243" s="60">
        <v>73</v>
      </c>
      <c r="C243" s="60" t="s">
        <v>332</v>
      </c>
      <c r="D243" s="60" t="s">
        <v>311</v>
      </c>
      <c r="E243" s="197"/>
      <c r="F243" s="197"/>
      <c r="G243" s="197"/>
      <c r="H243" s="198"/>
    </row>
    <row r="244" spans="1:9" ht="22" x14ac:dyDescent="0.35">
      <c r="A244" s="60" t="s">
        <v>268</v>
      </c>
      <c r="B244" s="60">
        <v>56</v>
      </c>
      <c r="C244" s="60" t="s">
        <v>343</v>
      </c>
      <c r="D244" s="60" t="s">
        <v>382</v>
      </c>
      <c r="E244" s="200">
        <v>3504.5</v>
      </c>
      <c r="F244" s="200">
        <v>3656.9</v>
      </c>
      <c r="G244" s="200">
        <v>3522.3</v>
      </c>
      <c r="H244" s="201">
        <v>3576.3</v>
      </c>
      <c r="I244" s="200">
        <v>3568.6</v>
      </c>
    </row>
    <row r="245" spans="1:9" ht="32.5" x14ac:dyDescent="0.35">
      <c r="A245" s="60" t="s">
        <v>269</v>
      </c>
      <c r="B245" s="60">
        <v>538</v>
      </c>
      <c r="C245" s="60" t="s">
        <v>336</v>
      </c>
      <c r="D245" s="60" t="s">
        <v>138</v>
      </c>
      <c r="E245" s="200"/>
      <c r="F245" s="200"/>
      <c r="G245" s="200"/>
      <c r="H245" s="201"/>
    </row>
    <row r="246" spans="1:9" ht="22" x14ac:dyDescent="0.35">
      <c r="A246" s="60" t="s">
        <v>270</v>
      </c>
      <c r="B246" s="60">
        <v>568</v>
      </c>
      <c r="C246" s="60" t="s">
        <v>336</v>
      </c>
      <c r="D246" s="60" t="s">
        <v>161</v>
      </c>
      <c r="E246" s="200"/>
      <c r="F246" s="200"/>
      <c r="G246" s="200"/>
      <c r="H246" s="201"/>
    </row>
    <row r="247" spans="1:9" ht="22" x14ac:dyDescent="0.35">
      <c r="A247" s="60" t="s">
        <v>271</v>
      </c>
      <c r="B247" s="60">
        <v>242</v>
      </c>
      <c r="C247" s="60" t="s">
        <v>337</v>
      </c>
      <c r="D247" s="60" t="s">
        <v>78</v>
      </c>
      <c r="E247" s="200">
        <v>4130.1000000000004</v>
      </c>
      <c r="F247" s="200">
        <v>4258.8999999999996</v>
      </c>
      <c r="G247" s="200">
        <v>4129.3999999999996</v>
      </c>
      <c r="H247" s="201">
        <v>3997.9</v>
      </c>
      <c r="I247" s="201">
        <v>4133.1000000000004</v>
      </c>
    </row>
    <row r="248" spans="1:9" ht="22" x14ac:dyDescent="0.35">
      <c r="A248" s="60" t="s">
        <v>272</v>
      </c>
      <c r="B248" s="60">
        <v>240</v>
      </c>
      <c r="C248" s="60" t="s">
        <v>341</v>
      </c>
      <c r="D248" s="60" t="s">
        <v>133</v>
      </c>
      <c r="E248" s="200"/>
      <c r="F248" s="200"/>
      <c r="G248" s="200"/>
      <c r="H248" s="201"/>
    </row>
    <row r="249" spans="1:9" ht="32.5" x14ac:dyDescent="0.35">
      <c r="A249" s="60" t="s">
        <v>273</v>
      </c>
      <c r="B249" s="60">
        <v>316</v>
      </c>
      <c r="C249" s="60" t="s">
        <v>338</v>
      </c>
      <c r="D249" s="60" t="s">
        <v>173</v>
      </c>
      <c r="E249" s="200"/>
      <c r="F249" s="200"/>
      <c r="G249" s="200"/>
      <c r="H249" s="201"/>
    </row>
    <row r="250" spans="1:9" ht="32.5" x14ac:dyDescent="0.35">
      <c r="A250" s="60" t="s">
        <v>274</v>
      </c>
      <c r="B250" s="60">
        <v>161</v>
      </c>
      <c r="C250" s="60" t="s">
        <v>341</v>
      </c>
      <c r="D250" s="60" t="s">
        <v>133</v>
      </c>
      <c r="E250" s="200"/>
      <c r="F250" s="200"/>
      <c r="G250" s="200"/>
      <c r="H250" s="201"/>
    </row>
    <row r="251" spans="1:9" ht="22" x14ac:dyDescent="0.35">
      <c r="A251" s="60" t="s">
        <v>65</v>
      </c>
      <c r="B251" s="60">
        <v>146</v>
      </c>
      <c r="C251" s="60" t="s">
        <v>351</v>
      </c>
      <c r="D251" s="60" t="s">
        <v>208</v>
      </c>
      <c r="E251" s="197"/>
      <c r="F251" s="197"/>
      <c r="G251" s="197"/>
      <c r="H251" s="198"/>
    </row>
    <row r="252" spans="1:9" ht="22" x14ac:dyDescent="0.35">
      <c r="A252" s="60" t="s">
        <v>275</v>
      </c>
      <c r="B252" s="60">
        <v>866</v>
      </c>
      <c r="C252" s="60" t="s">
        <v>336</v>
      </c>
      <c r="D252" s="60" t="s">
        <v>163</v>
      </c>
      <c r="E252" s="197"/>
      <c r="F252" s="197"/>
      <c r="G252" s="197"/>
      <c r="H252" s="198"/>
    </row>
    <row r="253" spans="1:9" ht="22" x14ac:dyDescent="0.35">
      <c r="A253" s="60" t="s">
        <v>276</v>
      </c>
      <c r="B253" s="60">
        <v>693</v>
      </c>
      <c r="C253" s="60" t="s">
        <v>336</v>
      </c>
      <c r="D253" s="60" t="s">
        <v>180</v>
      </c>
      <c r="E253" s="197"/>
      <c r="F253" s="197"/>
      <c r="G253" s="197"/>
      <c r="H253" s="198"/>
    </row>
    <row r="254" spans="1:9" ht="22" x14ac:dyDescent="0.35">
      <c r="A254" s="60" t="s">
        <v>278</v>
      </c>
      <c r="B254" s="60">
        <v>532</v>
      </c>
      <c r="C254" s="60" t="s">
        <v>340</v>
      </c>
      <c r="D254" s="60" t="s">
        <v>137</v>
      </c>
      <c r="E254" s="200"/>
      <c r="F254" s="200"/>
      <c r="G254" s="200"/>
      <c r="H254" s="201"/>
    </row>
    <row r="255" spans="1:9" ht="32.5" x14ac:dyDescent="0.35">
      <c r="A255" s="60" t="s">
        <v>277</v>
      </c>
      <c r="B255" s="60">
        <v>181</v>
      </c>
      <c r="C255" s="60" t="s">
        <v>337</v>
      </c>
      <c r="D255" s="60" t="s">
        <v>320</v>
      </c>
      <c r="E255" s="197">
        <v>4214.3999999999996</v>
      </c>
      <c r="F255" s="197">
        <v>4429.8</v>
      </c>
      <c r="G255" s="197">
        <v>4288.3</v>
      </c>
      <c r="H255" s="198">
        <v>4156.8</v>
      </c>
      <c r="I255" s="200">
        <v>4262.2</v>
      </c>
    </row>
    <row r="256" spans="1:9" ht="22" x14ac:dyDescent="0.35">
      <c r="A256" s="60" t="s">
        <v>279</v>
      </c>
      <c r="B256" s="60">
        <v>543</v>
      </c>
      <c r="C256" s="60" t="s">
        <v>338</v>
      </c>
      <c r="D256" s="60" t="s">
        <v>173</v>
      </c>
      <c r="E256" s="200"/>
      <c r="F256" s="200"/>
      <c r="G256" s="200"/>
      <c r="H256" s="201"/>
    </row>
    <row r="257" spans="1:9" ht="22" x14ac:dyDescent="0.35">
      <c r="A257" s="60" t="s">
        <v>280</v>
      </c>
      <c r="B257" s="60">
        <v>542</v>
      </c>
      <c r="C257" s="60" t="s">
        <v>333</v>
      </c>
      <c r="D257" s="60" t="s">
        <v>334</v>
      </c>
      <c r="E257" s="197">
        <v>4278.8</v>
      </c>
      <c r="F257" s="197">
        <v>4540.7</v>
      </c>
      <c r="G257" s="197">
        <v>4356.3999999999996</v>
      </c>
      <c r="H257" s="198">
        <v>4297.7</v>
      </c>
      <c r="I257" s="200">
        <v>4335.3999999999996</v>
      </c>
    </row>
    <row r="258" spans="1:9" ht="32.5" x14ac:dyDescent="0.35">
      <c r="A258" s="60" t="s">
        <v>281</v>
      </c>
      <c r="B258" s="60">
        <v>208</v>
      </c>
      <c r="C258" s="60" t="s">
        <v>337</v>
      </c>
      <c r="D258" s="60" t="s">
        <v>320</v>
      </c>
      <c r="E258" s="197">
        <v>4214.3999999999996</v>
      </c>
      <c r="F258" s="197">
        <v>4429.8</v>
      </c>
      <c r="G258" s="197">
        <v>4288.3</v>
      </c>
      <c r="H258" s="198">
        <v>4156.8</v>
      </c>
      <c r="I258" s="200">
        <v>4262.2</v>
      </c>
    </row>
    <row r="259" spans="1:9" ht="32.5" x14ac:dyDescent="0.35">
      <c r="A259" s="60" t="s">
        <v>282</v>
      </c>
      <c r="B259" s="60">
        <v>74</v>
      </c>
      <c r="C259" s="60" t="s">
        <v>351</v>
      </c>
      <c r="D259" s="60" t="s">
        <v>208</v>
      </c>
      <c r="E259" s="197"/>
      <c r="F259" s="197"/>
      <c r="G259" s="197"/>
      <c r="H259" s="198"/>
    </row>
    <row r="260" spans="1:9" ht="22" x14ac:dyDescent="0.35">
      <c r="A260" s="60" t="s">
        <v>283</v>
      </c>
      <c r="B260" s="60">
        <v>10</v>
      </c>
      <c r="C260" s="60" t="s">
        <v>335</v>
      </c>
      <c r="D260" s="60" t="s">
        <v>145</v>
      </c>
      <c r="E260" s="197"/>
      <c r="F260" s="197"/>
      <c r="G260" s="197"/>
      <c r="H260" s="198"/>
    </row>
    <row r="261" spans="1:9" ht="22" x14ac:dyDescent="0.35">
      <c r="A261" s="60" t="s">
        <v>262</v>
      </c>
      <c r="B261" s="60">
        <v>176</v>
      </c>
      <c r="C261" s="60" t="s">
        <v>333</v>
      </c>
      <c r="D261" s="60" t="s">
        <v>307</v>
      </c>
      <c r="E261" s="200">
        <v>4365.3999999999996</v>
      </c>
      <c r="F261" s="200">
        <v>4537.6000000000004</v>
      </c>
      <c r="G261" s="200">
        <v>4426</v>
      </c>
      <c r="H261" s="201">
        <v>4292.6000000000004</v>
      </c>
      <c r="I261" s="200">
        <v>4423.3</v>
      </c>
    </row>
    <row r="262" spans="1:9" ht="22" x14ac:dyDescent="0.35">
      <c r="A262" s="60" t="s">
        <v>265</v>
      </c>
      <c r="B262" s="60">
        <v>22</v>
      </c>
      <c r="C262" s="60" t="s">
        <v>332</v>
      </c>
      <c r="D262" s="60" t="s">
        <v>311</v>
      </c>
      <c r="E262" s="197"/>
      <c r="F262" s="197"/>
      <c r="G262" s="197"/>
      <c r="H262" s="198"/>
    </row>
    <row r="263" spans="1:9" ht="22" x14ac:dyDescent="0.35">
      <c r="A263" s="60" t="s">
        <v>263</v>
      </c>
      <c r="B263" s="60">
        <v>143</v>
      </c>
      <c r="C263" s="60" t="s">
        <v>335</v>
      </c>
      <c r="D263" s="60" t="s">
        <v>74</v>
      </c>
      <c r="E263" s="200"/>
      <c r="F263" s="200"/>
      <c r="G263" s="200"/>
      <c r="H263" s="201"/>
    </row>
    <row r="264" spans="1:9" ht="22" x14ac:dyDescent="0.35">
      <c r="A264" s="60" t="s">
        <v>264</v>
      </c>
      <c r="B264" s="60">
        <v>555</v>
      </c>
      <c r="C264" s="60" t="s">
        <v>336</v>
      </c>
      <c r="D264" s="60" t="s">
        <v>138</v>
      </c>
      <c r="E264" s="200"/>
      <c r="F264" s="200"/>
      <c r="G264" s="200"/>
      <c r="H264" s="201"/>
    </row>
    <row r="265" spans="1:9" ht="22" x14ac:dyDescent="0.35">
      <c r="A265" s="60" t="s">
        <v>284</v>
      </c>
      <c r="B265" s="60">
        <v>82</v>
      </c>
      <c r="C265" s="60" t="s">
        <v>351</v>
      </c>
      <c r="D265" s="60" t="s">
        <v>208</v>
      </c>
      <c r="E265" s="197"/>
      <c r="F265" s="197"/>
      <c r="G265" s="197"/>
      <c r="H265" s="198"/>
    </row>
    <row r="266" spans="1:9" ht="22" x14ac:dyDescent="0.35">
      <c r="A266" s="60" t="s">
        <v>285</v>
      </c>
      <c r="B266" s="60">
        <v>207</v>
      </c>
      <c r="C266" s="60" t="s">
        <v>351</v>
      </c>
      <c r="D266" s="60" t="s">
        <v>78</v>
      </c>
      <c r="E266" s="200">
        <v>4130.1000000000004</v>
      </c>
      <c r="F266" s="200">
        <v>4258.8999999999996</v>
      </c>
      <c r="G266" s="200">
        <v>4129.3999999999996</v>
      </c>
      <c r="H266" s="201">
        <v>3997.9</v>
      </c>
      <c r="I266" s="201">
        <v>4133.1000000000004</v>
      </c>
    </row>
    <row r="267" spans="1:9" x14ac:dyDescent="0.35">
      <c r="A267" s="60" t="s">
        <v>111</v>
      </c>
      <c r="B267" s="60">
        <v>650</v>
      </c>
      <c r="C267" s="60" t="s">
        <v>340</v>
      </c>
      <c r="D267" s="60" t="s">
        <v>137</v>
      </c>
      <c r="E267" s="200"/>
      <c r="F267" s="200"/>
      <c r="G267" s="200"/>
      <c r="H267" s="201"/>
    </row>
    <row r="268" spans="1:9" x14ac:dyDescent="0.35">
      <c r="A268" s="60" t="s">
        <v>286</v>
      </c>
      <c r="B268" s="60">
        <v>663</v>
      </c>
      <c r="C268" s="60" t="s">
        <v>336</v>
      </c>
      <c r="D268" s="60" t="s">
        <v>138</v>
      </c>
      <c r="E268" s="200"/>
      <c r="F268" s="200"/>
      <c r="G268" s="200"/>
      <c r="H268" s="201"/>
    </row>
    <row r="269" spans="1:9" ht="22" x14ac:dyDescent="0.35">
      <c r="A269" s="60" t="s">
        <v>287</v>
      </c>
      <c r="B269" s="60">
        <v>10</v>
      </c>
      <c r="C269" s="60" t="s">
        <v>349</v>
      </c>
      <c r="D269" s="60" t="s">
        <v>350</v>
      </c>
      <c r="E269" s="197">
        <v>4067.5</v>
      </c>
      <c r="F269" s="197">
        <v>4281</v>
      </c>
      <c r="G269" s="197">
        <v>4067.8</v>
      </c>
      <c r="H269" s="198">
        <v>4177</v>
      </c>
      <c r="I269" s="200">
        <v>4153.3999999999996</v>
      </c>
    </row>
    <row r="270" spans="1:9" x14ac:dyDescent="0.35">
      <c r="A270" s="60" t="s">
        <v>288</v>
      </c>
      <c r="B270" s="60">
        <v>881</v>
      </c>
      <c r="C270" s="60" t="s">
        <v>336</v>
      </c>
      <c r="D270" s="60" t="s">
        <v>189</v>
      </c>
      <c r="E270" s="200"/>
      <c r="F270" s="200"/>
      <c r="G270" s="200"/>
      <c r="H270" s="201"/>
    </row>
    <row r="271" spans="1:9" x14ac:dyDescent="0.35">
      <c r="A271" s="60" t="s">
        <v>289</v>
      </c>
      <c r="B271" s="60">
        <v>716</v>
      </c>
      <c r="C271" s="60" t="s">
        <v>336</v>
      </c>
      <c r="D271" s="60" t="s">
        <v>189</v>
      </c>
      <c r="E271" s="200"/>
      <c r="F271" s="200"/>
      <c r="G271" s="200"/>
      <c r="H271" s="201"/>
    </row>
    <row r="272" spans="1:9" x14ac:dyDescent="0.35">
      <c r="A272" s="60" t="s">
        <v>290</v>
      </c>
      <c r="B272" s="60">
        <v>243</v>
      </c>
      <c r="C272" s="60" t="s">
        <v>341</v>
      </c>
      <c r="D272" s="60" t="s">
        <v>259</v>
      </c>
      <c r="E272" s="197"/>
      <c r="F272" s="197"/>
      <c r="G272" s="197"/>
      <c r="H272" s="198"/>
    </row>
    <row r="273" spans="1:9" x14ac:dyDescent="0.35">
      <c r="A273" s="60" t="s">
        <v>291</v>
      </c>
      <c r="B273" s="60">
        <v>326</v>
      </c>
      <c r="C273" s="60" t="s">
        <v>333</v>
      </c>
      <c r="D273" s="60" t="s">
        <v>334</v>
      </c>
      <c r="E273" s="197">
        <v>4278.8</v>
      </c>
      <c r="F273" s="197">
        <v>4540.7</v>
      </c>
      <c r="G273" s="197">
        <v>4356.3999999999996</v>
      </c>
      <c r="H273" s="198">
        <v>4297.7</v>
      </c>
      <c r="I273" s="200">
        <v>4335.3999999999996</v>
      </c>
    </row>
    <row r="274" spans="1:9" x14ac:dyDescent="0.35">
      <c r="A274" s="60" t="s">
        <v>292</v>
      </c>
      <c r="B274" s="60">
        <v>537</v>
      </c>
      <c r="C274" s="60" t="s">
        <v>336</v>
      </c>
      <c r="D274" s="60" t="s">
        <v>138</v>
      </c>
      <c r="E274" s="200"/>
      <c r="F274" s="200"/>
      <c r="G274" s="200"/>
      <c r="H274" s="201"/>
    </row>
    <row r="275" spans="1:9" ht="22" x14ac:dyDescent="0.35">
      <c r="A275" s="60" t="s">
        <v>293</v>
      </c>
      <c r="B275" s="60">
        <v>354</v>
      </c>
      <c r="C275" s="60" t="s">
        <v>337</v>
      </c>
      <c r="D275" s="60" t="s">
        <v>320</v>
      </c>
      <c r="E275" s="197">
        <v>4214.3999999999996</v>
      </c>
      <c r="F275" s="197">
        <v>4429.8</v>
      </c>
      <c r="G275" s="197">
        <v>4288.3</v>
      </c>
      <c r="H275" s="198">
        <v>4156.8</v>
      </c>
      <c r="I275" s="200">
        <v>4262.2</v>
      </c>
    </row>
    <row r="276" spans="1:9" x14ac:dyDescent="0.35">
      <c r="A276" s="60" t="s">
        <v>294</v>
      </c>
      <c r="B276" s="60">
        <v>552</v>
      </c>
      <c r="C276" s="60" t="s">
        <v>333</v>
      </c>
      <c r="D276" s="60" t="s">
        <v>57</v>
      </c>
      <c r="E276" s="200">
        <v>4409.1000000000004</v>
      </c>
      <c r="F276" s="200">
        <v>4632.5</v>
      </c>
      <c r="G276" s="200">
        <v>4474.2</v>
      </c>
      <c r="H276" s="201">
        <v>4377.5</v>
      </c>
      <c r="I276" s="200">
        <v>4498.8999999999996</v>
      </c>
    </row>
    <row r="277" spans="1:9" x14ac:dyDescent="0.35">
      <c r="A277" s="60" t="s">
        <v>295</v>
      </c>
      <c r="B277" s="60">
        <v>623</v>
      </c>
      <c r="C277" s="60" t="s">
        <v>336</v>
      </c>
      <c r="D277" s="60" t="s">
        <v>138</v>
      </c>
      <c r="E277" s="200"/>
      <c r="F277" s="200"/>
      <c r="G277" s="200"/>
      <c r="H277" s="201"/>
    </row>
    <row r="278" spans="1:9" ht="22" x14ac:dyDescent="0.35">
      <c r="A278" s="60" t="s">
        <v>296</v>
      </c>
      <c r="B278" s="60">
        <v>277</v>
      </c>
      <c r="C278" s="60" t="s">
        <v>351</v>
      </c>
      <c r="D278" s="60" t="s">
        <v>208</v>
      </c>
      <c r="E278" s="197"/>
      <c r="F278" s="197"/>
      <c r="G278" s="197"/>
      <c r="H278" s="198"/>
    </row>
    <row r="279" spans="1:9" x14ac:dyDescent="0.35">
      <c r="A279" s="60" t="s">
        <v>297</v>
      </c>
      <c r="B279" s="60">
        <v>869</v>
      </c>
      <c r="C279" s="60" t="s">
        <v>336</v>
      </c>
      <c r="D279" s="60" t="s">
        <v>138</v>
      </c>
      <c r="E279" s="200"/>
      <c r="F279" s="200"/>
      <c r="G279" s="200"/>
      <c r="H279" s="201"/>
    </row>
    <row r="280" spans="1:9" x14ac:dyDescent="0.35">
      <c r="A280" s="60" t="s">
        <v>298</v>
      </c>
      <c r="B280" s="60">
        <v>128</v>
      </c>
      <c r="C280" s="60" t="s">
        <v>335</v>
      </c>
      <c r="D280" s="60" t="s">
        <v>74</v>
      </c>
      <c r="E280" s="200"/>
      <c r="F280" s="200"/>
      <c r="G280" s="200"/>
      <c r="H280" s="201"/>
    </row>
    <row r="281" spans="1:9" x14ac:dyDescent="0.35">
      <c r="A281" s="60" t="s">
        <v>299</v>
      </c>
      <c r="B281" s="60">
        <v>136</v>
      </c>
      <c r="C281" s="60" t="s">
        <v>335</v>
      </c>
      <c r="D281" s="60" t="s">
        <v>74</v>
      </c>
      <c r="E281" s="200"/>
      <c r="F281" s="200"/>
      <c r="G281" s="200"/>
      <c r="H281" s="201"/>
    </row>
    <row r="282" spans="1:9" x14ac:dyDescent="0.35">
      <c r="A282" s="60" t="s">
        <v>300</v>
      </c>
      <c r="B282" s="60">
        <v>596</v>
      </c>
      <c r="C282" s="60" t="s">
        <v>336</v>
      </c>
      <c r="D282" s="60" t="s">
        <v>138</v>
      </c>
      <c r="E282" s="200"/>
      <c r="F282" s="200"/>
      <c r="G282" s="200"/>
      <c r="H282" s="201"/>
    </row>
    <row r="283" spans="1:9" x14ac:dyDescent="0.35">
      <c r="A283" s="60" t="s">
        <v>301</v>
      </c>
      <c r="B283" s="60">
        <v>34</v>
      </c>
      <c r="C283" s="60" t="s">
        <v>335</v>
      </c>
      <c r="D283" s="60" t="s">
        <v>145</v>
      </c>
      <c r="E283" s="197"/>
      <c r="F283" s="197"/>
      <c r="G283" s="197"/>
      <c r="H283" s="198"/>
    </row>
    <row r="284" spans="1:9" x14ac:dyDescent="0.35">
      <c r="A284" s="60" t="s">
        <v>302</v>
      </c>
      <c r="B284" s="60">
        <v>508</v>
      </c>
      <c r="C284" s="60" t="s">
        <v>336</v>
      </c>
      <c r="D284" s="60" t="s">
        <v>180</v>
      </c>
      <c r="E284" s="197"/>
      <c r="F284" s="197"/>
      <c r="G284" s="197"/>
      <c r="H284" s="198"/>
    </row>
    <row r="285" spans="1:9" ht="22" x14ac:dyDescent="0.35">
      <c r="A285" s="60" t="s">
        <v>379</v>
      </c>
      <c r="B285" s="60">
        <v>363</v>
      </c>
      <c r="C285" s="60" t="s">
        <v>338</v>
      </c>
      <c r="D285" s="60" t="s">
        <v>173</v>
      </c>
      <c r="E285" s="200"/>
      <c r="F285" s="200"/>
      <c r="G285" s="200"/>
      <c r="H285" s="201"/>
    </row>
    <row r="286" spans="1:9" x14ac:dyDescent="0.35">
      <c r="A286" s="60" t="s">
        <v>303</v>
      </c>
      <c r="B286" s="60">
        <v>202</v>
      </c>
      <c r="C286" s="60" t="s">
        <v>341</v>
      </c>
      <c r="D286" s="60" t="s">
        <v>259</v>
      </c>
      <c r="E286" s="197"/>
      <c r="F286" s="197"/>
      <c r="G286" s="197"/>
      <c r="H286" s="198"/>
    </row>
    <row r="287" spans="1:9" ht="22" x14ac:dyDescent="0.35">
      <c r="A287" s="60" t="s">
        <v>304</v>
      </c>
      <c r="B287" s="60">
        <v>367</v>
      </c>
      <c r="C287" s="60" t="s">
        <v>341</v>
      </c>
      <c r="D287" s="60" t="s">
        <v>246</v>
      </c>
      <c r="E287" s="200"/>
      <c r="F287" s="200"/>
      <c r="G287" s="200"/>
      <c r="H287" s="201"/>
    </row>
    <row r="288" spans="1:9" ht="22" x14ac:dyDescent="0.35">
      <c r="A288" s="60" t="s">
        <v>305</v>
      </c>
      <c r="B288" s="60">
        <v>126</v>
      </c>
      <c r="C288" s="60" t="s">
        <v>332</v>
      </c>
      <c r="D288" s="60" t="s">
        <v>311</v>
      </c>
      <c r="E288" s="197"/>
      <c r="F288" s="197"/>
      <c r="G288" s="197"/>
      <c r="H288" s="198"/>
    </row>
    <row r="289" spans="1:9" ht="22" x14ac:dyDescent="0.35">
      <c r="A289" s="60" t="s">
        <v>306</v>
      </c>
      <c r="B289" s="60">
        <v>342</v>
      </c>
      <c r="C289" s="60" t="s">
        <v>351</v>
      </c>
      <c r="D289" s="60" t="s">
        <v>307</v>
      </c>
      <c r="E289" s="200">
        <v>4365.3999999999996</v>
      </c>
      <c r="F289" s="200">
        <v>4537.6000000000004</v>
      </c>
      <c r="G289" s="200">
        <v>4426</v>
      </c>
      <c r="H289" s="201">
        <v>4292.6000000000004</v>
      </c>
      <c r="I289" s="200">
        <v>4423.3</v>
      </c>
    </row>
    <row r="290" spans="1:9" ht="22" x14ac:dyDescent="0.35">
      <c r="A290" s="60" t="s">
        <v>307</v>
      </c>
      <c r="B290" s="60">
        <v>382</v>
      </c>
      <c r="C290" s="60" t="s">
        <v>351</v>
      </c>
      <c r="D290" s="60" t="s">
        <v>307</v>
      </c>
      <c r="E290" s="200">
        <v>4365.3999999999996</v>
      </c>
      <c r="F290" s="200">
        <v>4537.6000000000004</v>
      </c>
      <c r="G290" s="200">
        <v>4426</v>
      </c>
      <c r="H290" s="201">
        <v>4292.6000000000004</v>
      </c>
      <c r="I290" s="200">
        <v>4423.3</v>
      </c>
    </row>
    <row r="291" spans="1:9" ht="22" x14ac:dyDescent="0.35">
      <c r="A291" s="60" t="s">
        <v>308</v>
      </c>
      <c r="B291" s="60">
        <v>289</v>
      </c>
      <c r="C291" s="60" t="s">
        <v>338</v>
      </c>
      <c r="D291" s="60" t="s">
        <v>173</v>
      </c>
      <c r="E291" s="200"/>
      <c r="F291" s="200"/>
      <c r="G291" s="200"/>
      <c r="H291" s="201"/>
    </row>
    <row r="292" spans="1:9" x14ac:dyDescent="0.35">
      <c r="A292" s="60" t="s">
        <v>309</v>
      </c>
      <c r="B292" s="60">
        <v>1123</v>
      </c>
      <c r="C292" s="60" t="s">
        <v>340</v>
      </c>
      <c r="D292" s="60" t="s">
        <v>132</v>
      </c>
      <c r="E292" s="200"/>
      <c r="F292" s="200"/>
      <c r="G292" s="200"/>
      <c r="H292" s="201"/>
    </row>
    <row r="293" spans="1:9" ht="22" x14ac:dyDescent="0.35">
      <c r="A293" s="60" t="s">
        <v>310</v>
      </c>
      <c r="B293" s="60">
        <v>222</v>
      </c>
      <c r="C293" s="60" t="s">
        <v>337</v>
      </c>
      <c r="D293" s="60" t="s">
        <v>320</v>
      </c>
      <c r="E293" s="197">
        <v>4214.3999999999996</v>
      </c>
      <c r="F293" s="197">
        <v>4429.8</v>
      </c>
      <c r="G293" s="197">
        <v>4288.3</v>
      </c>
      <c r="H293" s="198">
        <v>4156.8</v>
      </c>
      <c r="I293" s="200">
        <v>4262.2</v>
      </c>
    </row>
    <row r="294" spans="1:9" ht="22" x14ac:dyDescent="0.35">
      <c r="A294" s="60" t="s">
        <v>311</v>
      </c>
      <c r="B294" s="60">
        <v>177</v>
      </c>
      <c r="C294" s="60" t="s">
        <v>332</v>
      </c>
      <c r="D294" s="60" t="s">
        <v>311</v>
      </c>
      <c r="E294" s="197"/>
      <c r="F294" s="197"/>
      <c r="G294" s="197"/>
      <c r="H294" s="198"/>
    </row>
    <row r="295" spans="1:9" ht="22" x14ac:dyDescent="0.35">
      <c r="A295" s="60" t="s">
        <v>312</v>
      </c>
      <c r="B295" s="60">
        <v>153</v>
      </c>
      <c r="C295" s="60" t="s">
        <v>337</v>
      </c>
      <c r="D295" s="60" t="s">
        <v>320</v>
      </c>
      <c r="E295" s="197">
        <v>4214.3999999999996</v>
      </c>
      <c r="F295" s="197">
        <v>4429.8</v>
      </c>
      <c r="G295" s="197">
        <v>4288.3</v>
      </c>
      <c r="H295" s="198">
        <v>4156.8</v>
      </c>
      <c r="I295" s="200">
        <v>4262.2</v>
      </c>
    </row>
    <row r="296" spans="1:9" x14ac:dyDescent="0.35">
      <c r="A296" s="60" t="s">
        <v>313</v>
      </c>
      <c r="B296" s="60">
        <v>564</v>
      </c>
      <c r="C296" s="60" t="s">
        <v>338</v>
      </c>
      <c r="D296" s="60" t="s">
        <v>173</v>
      </c>
      <c r="E296" s="200"/>
      <c r="F296" s="200"/>
      <c r="G296" s="200"/>
      <c r="H296" s="201"/>
    </row>
    <row r="297" spans="1:9" x14ac:dyDescent="0.35">
      <c r="A297" s="60" t="s">
        <v>314</v>
      </c>
      <c r="B297" s="60">
        <v>484</v>
      </c>
      <c r="C297" s="60" t="s">
        <v>336</v>
      </c>
      <c r="D297" s="60" t="s">
        <v>138</v>
      </c>
      <c r="E297" s="200"/>
      <c r="F297" s="200"/>
      <c r="G297" s="200"/>
      <c r="H297" s="201"/>
    </row>
    <row r="298" spans="1:9" x14ac:dyDescent="0.35">
      <c r="A298" s="60" t="s">
        <v>315</v>
      </c>
      <c r="B298" s="60">
        <v>757</v>
      </c>
      <c r="C298" s="60" t="s">
        <v>340</v>
      </c>
      <c r="D298" s="60" t="s">
        <v>137</v>
      </c>
      <c r="E298" s="200"/>
      <c r="F298" s="200"/>
      <c r="G298" s="200"/>
      <c r="H298" s="201"/>
    </row>
    <row r="299" spans="1:9" ht="22" x14ac:dyDescent="0.35">
      <c r="A299" s="60" t="s">
        <v>317</v>
      </c>
      <c r="B299" s="60">
        <v>274</v>
      </c>
      <c r="C299" s="60" t="s">
        <v>351</v>
      </c>
      <c r="D299" s="60" t="s">
        <v>307</v>
      </c>
      <c r="E299" s="200">
        <v>4365.3999999999996</v>
      </c>
      <c r="F299" s="200">
        <v>4537.6000000000004</v>
      </c>
      <c r="G299" s="200">
        <v>4426</v>
      </c>
      <c r="H299" s="201">
        <v>4292.6000000000004</v>
      </c>
      <c r="I299" s="200">
        <v>4423.3</v>
      </c>
    </row>
    <row r="300" spans="1:9" ht="22" x14ac:dyDescent="0.35">
      <c r="A300" s="60" t="s">
        <v>316</v>
      </c>
      <c r="B300" s="60">
        <v>18</v>
      </c>
      <c r="C300" s="60" t="s">
        <v>332</v>
      </c>
      <c r="D300" s="60" t="s">
        <v>316</v>
      </c>
      <c r="E300" s="200">
        <v>3779.4</v>
      </c>
      <c r="F300" s="200">
        <v>3932.6</v>
      </c>
      <c r="G300" s="200">
        <v>3842.2</v>
      </c>
      <c r="H300" s="201">
        <v>3789.6</v>
      </c>
      <c r="I300" s="200">
        <v>3867.9</v>
      </c>
    </row>
    <row r="301" spans="1:9" ht="22" x14ac:dyDescent="0.35">
      <c r="A301" s="60" t="s">
        <v>319</v>
      </c>
      <c r="B301" s="60">
        <v>302</v>
      </c>
      <c r="C301" s="60" t="s">
        <v>338</v>
      </c>
      <c r="D301" s="60" t="s">
        <v>173</v>
      </c>
      <c r="E301" s="200"/>
      <c r="F301" s="200"/>
      <c r="G301" s="200"/>
      <c r="H301" s="201"/>
    </row>
    <row r="302" spans="1:9" ht="22" x14ac:dyDescent="0.35">
      <c r="A302" s="60" t="s">
        <v>318</v>
      </c>
      <c r="B302" s="60">
        <v>558</v>
      </c>
      <c r="C302" s="60" t="s">
        <v>336</v>
      </c>
      <c r="D302" s="60" t="s">
        <v>138</v>
      </c>
      <c r="E302" s="200"/>
      <c r="F302" s="200"/>
      <c r="G302" s="200"/>
      <c r="H302" s="201"/>
    </row>
    <row r="303" spans="1:9" ht="22" x14ac:dyDescent="0.35">
      <c r="A303" s="60" t="s">
        <v>326</v>
      </c>
      <c r="B303" s="60">
        <v>286</v>
      </c>
      <c r="C303" s="60" t="s">
        <v>341</v>
      </c>
      <c r="D303" s="60" t="s">
        <v>246</v>
      </c>
      <c r="E303" s="200"/>
      <c r="F303" s="200"/>
      <c r="G303" s="200"/>
      <c r="H303" s="201"/>
    </row>
    <row r="304" spans="1:9" ht="22" x14ac:dyDescent="0.35">
      <c r="A304" s="60" t="s">
        <v>323</v>
      </c>
      <c r="B304" s="60">
        <v>223</v>
      </c>
      <c r="C304" s="60" t="s">
        <v>341</v>
      </c>
      <c r="D304" s="60" t="s">
        <v>133</v>
      </c>
      <c r="E304" s="200"/>
      <c r="F304" s="200"/>
      <c r="G304" s="200"/>
      <c r="H304" s="201"/>
    </row>
    <row r="305" spans="1:9" ht="22" x14ac:dyDescent="0.35">
      <c r="A305" s="60" t="s">
        <v>324</v>
      </c>
      <c r="B305" s="60">
        <v>200</v>
      </c>
      <c r="C305" s="60" t="s">
        <v>337</v>
      </c>
      <c r="D305" s="60" t="s">
        <v>320</v>
      </c>
      <c r="E305" s="197">
        <v>4214.3999999999996</v>
      </c>
      <c r="F305" s="197">
        <v>4429.8</v>
      </c>
      <c r="G305" s="197">
        <v>4288.3</v>
      </c>
      <c r="H305" s="198">
        <v>4156.8</v>
      </c>
      <c r="I305" s="200">
        <v>4262.2</v>
      </c>
    </row>
    <row r="306" spans="1:9" ht="22" x14ac:dyDescent="0.35">
      <c r="A306" s="60" t="s">
        <v>325</v>
      </c>
      <c r="B306" s="60">
        <v>22</v>
      </c>
      <c r="C306" s="60" t="s">
        <v>349</v>
      </c>
      <c r="D306" s="60" t="s">
        <v>350</v>
      </c>
      <c r="E306" s="197">
        <v>4067.5</v>
      </c>
      <c r="F306" s="197">
        <v>4281</v>
      </c>
      <c r="G306" s="197">
        <v>4067.8</v>
      </c>
      <c r="H306" s="198">
        <v>4177</v>
      </c>
      <c r="I306" s="200">
        <v>4153.3999999999996</v>
      </c>
    </row>
    <row r="307" spans="1:9" ht="22" x14ac:dyDescent="0.35">
      <c r="A307" s="60" t="s">
        <v>327</v>
      </c>
      <c r="B307" s="60">
        <v>729</v>
      </c>
      <c r="C307" s="60" t="s">
        <v>340</v>
      </c>
      <c r="D307" s="60" t="s">
        <v>137</v>
      </c>
      <c r="E307" s="200"/>
      <c r="F307" s="200"/>
      <c r="G307" s="200"/>
      <c r="H307" s="201"/>
    </row>
    <row r="308" spans="1:9" x14ac:dyDescent="0.35">
      <c r="A308" s="60" t="s">
        <v>207</v>
      </c>
      <c r="B308" s="60">
        <v>822</v>
      </c>
      <c r="C308" s="60" t="s">
        <v>336</v>
      </c>
      <c r="D308" s="60" t="s">
        <v>180</v>
      </c>
      <c r="E308" s="197"/>
      <c r="F308" s="197"/>
      <c r="G308" s="197"/>
      <c r="H308" s="198"/>
    </row>
    <row r="309" spans="1:9" ht="22" x14ac:dyDescent="0.35">
      <c r="A309" s="60" t="s">
        <v>320</v>
      </c>
      <c r="B309" s="60">
        <v>91</v>
      </c>
      <c r="C309" s="60" t="s">
        <v>337</v>
      </c>
      <c r="D309" s="60" t="s">
        <v>320</v>
      </c>
      <c r="E309" s="197">
        <v>4214.3999999999996</v>
      </c>
      <c r="F309" s="197">
        <v>4429.8</v>
      </c>
      <c r="G309" s="197">
        <v>4288.3</v>
      </c>
      <c r="H309" s="198">
        <v>4156.8</v>
      </c>
      <c r="I309" s="200">
        <v>4262.2</v>
      </c>
    </row>
    <row r="310" spans="1:9" ht="22" x14ac:dyDescent="0.35">
      <c r="A310" s="60" t="s">
        <v>238</v>
      </c>
      <c r="B310" s="60">
        <v>954</v>
      </c>
      <c r="C310" s="60" t="s">
        <v>340</v>
      </c>
      <c r="D310" s="60" t="s">
        <v>200</v>
      </c>
      <c r="E310" s="200"/>
      <c r="F310" s="200"/>
      <c r="G310" s="200"/>
      <c r="H310" s="201"/>
    </row>
    <row r="311" spans="1:9" ht="22" x14ac:dyDescent="0.35">
      <c r="A311" s="60" t="s">
        <v>61</v>
      </c>
      <c r="B311" s="60">
        <v>120</v>
      </c>
      <c r="C311" s="60" t="s">
        <v>351</v>
      </c>
      <c r="D311" s="60" t="s">
        <v>208</v>
      </c>
      <c r="E311" s="197"/>
      <c r="F311" s="197"/>
      <c r="G311" s="197"/>
      <c r="H311" s="198"/>
    </row>
    <row r="312" spans="1:9" ht="22" x14ac:dyDescent="0.35">
      <c r="A312" s="60" t="s">
        <v>380</v>
      </c>
      <c r="B312" s="60">
        <v>100</v>
      </c>
      <c r="C312" s="60" t="s">
        <v>332</v>
      </c>
      <c r="D312" s="60" t="s">
        <v>311</v>
      </c>
      <c r="E312" s="197"/>
      <c r="F312" s="197"/>
      <c r="G312" s="197"/>
      <c r="H312" s="198"/>
    </row>
  </sheetData>
  <autoFilter ref="A1:I312" xr:uid="{F8A229C3-C43E-43A8-BA89-D6FE454E48F4}"/>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8:K40"/>
  <sheetViews>
    <sheetView topLeftCell="A22" workbookViewId="0">
      <selection activeCell="H15" sqref="H15"/>
    </sheetView>
  </sheetViews>
  <sheetFormatPr defaultColWidth="11.453125" defaultRowHeight="14.5" x14ac:dyDescent="0.35"/>
  <cols>
    <col min="1" max="2" width="11.453125" style="1"/>
    <col min="3" max="3" width="25.1796875" style="1" customWidth="1"/>
    <col min="4" max="4" width="13.81640625" style="1" customWidth="1"/>
    <col min="5" max="16384" width="11.453125" style="1"/>
  </cols>
  <sheetData>
    <row r="8" spans="1:11" x14ac:dyDescent="0.35">
      <c r="A8" s="10"/>
      <c r="B8" s="15" t="s">
        <v>43</v>
      </c>
      <c r="C8" s="16"/>
      <c r="D8" s="16"/>
      <c r="E8" s="16"/>
      <c r="F8" s="16"/>
      <c r="G8" s="16"/>
      <c r="H8" s="17"/>
      <c r="I8" s="17"/>
      <c r="J8" s="17"/>
      <c r="K8" s="17"/>
    </row>
    <row r="10" spans="1:11" x14ac:dyDescent="0.35">
      <c r="D10" s="18" t="s">
        <v>12</v>
      </c>
    </row>
    <row r="11" spans="1:11" x14ac:dyDescent="0.35">
      <c r="C11" s="50" t="s">
        <v>39</v>
      </c>
      <c r="D11" s="21">
        <v>3.5</v>
      </c>
    </row>
    <row r="12" spans="1:11" x14ac:dyDescent="0.35">
      <c r="C12" s="50" t="s">
        <v>40</v>
      </c>
      <c r="D12" s="21">
        <v>8.75</v>
      </c>
    </row>
    <row r="13" spans="1:11" x14ac:dyDescent="0.35">
      <c r="C13" s="50" t="s">
        <v>41</v>
      </c>
      <c r="D13" s="21">
        <v>13.385</v>
      </c>
    </row>
    <row r="14" spans="1:11" x14ac:dyDescent="0.35">
      <c r="C14" s="50" t="s">
        <v>42</v>
      </c>
      <c r="D14" s="21">
        <v>150</v>
      </c>
    </row>
    <row r="15" spans="1:11" x14ac:dyDescent="0.35">
      <c r="C15" s="52"/>
      <c r="D15" s="52"/>
      <c r="E15" s="52"/>
    </row>
    <row r="16" spans="1:11" x14ac:dyDescent="0.35">
      <c r="B16" s="34" t="s">
        <v>44</v>
      </c>
      <c r="C16" s="34"/>
      <c r="D16" s="34"/>
      <c r="E16" s="34"/>
      <c r="F16" s="34"/>
      <c r="G16" s="34"/>
      <c r="H16" s="34"/>
      <c r="I16" s="34"/>
      <c r="J16" s="12"/>
      <c r="K16" s="12"/>
    </row>
    <row r="17" spans="2:10" x14ac:dyDescent="0.35">
      <c r="C17" s="51"/>
      <c r="D17" s="51"/>
      <c r="E17" s="51"/>
    </row>
    <row r="18" spans="2:10" ht="43.5" x14ac:dyDescent="0.35">
      <c r="C18" s="39" t="s">
        <v>25</v>
      </c>
      <c r="D18" s="35" t="s">
        <v>26</v>
      </c>
      <c r="E18" s="14"/>
    </row>
    <row r="19" spans="2:10" ht="16.5" x14ac:dyDescent="0.35">
      <c r="C19" s="40"/>
      <c r="D19" s="35" t="s">
        <v>32</v>
      </c>
    </row>
    <row r="20" spans="2:10" x14ac:dyDescent="0.35">
      <c r="C20" s="19" t="s">
        <v>27</v>
      </c>
      <c r="D20" s="20">
        <v>0.20200000000000001</v>
      </c>
    </row>
    <row r="21" spans="2:10" x14ac:dyDescent="0.35">
      <c r="C21" s="19" t="s">
        <v>28</v>
      </c>
      <c r="D21" s="20">
        <v>0.27900000000000003</v>
      </c>
    </row>
    <row r="22" spans="2:10" x14ac:dyDescent="0.35">
      <c r="C22" s="19" t="s">
        <v>29</v>
      </c>
      <c r="D22" s="20">
        <v>0.249</v>
      </c>
    </row>
    <row r="23" spans="2:10" x14ac:dyDescent="0.35">
      <c r="C23" s="19" t="s">
        <v>30</v>
      </c>
      <c r="D23" s="20">
        <v>0.26700000000000002</v>
      </c>
    </row>
    <row r="24" spans="2:10" x14ac:dyDescent="0.35">
      <c r="C24" s="19" t="s">
        <v>31</v>
      </c>
      <c r="D24" s="20">
        <v>0.22700000000000001</v>
      </c>
    </row>
    <row r="25" spans="2:10" x14ac:dyDescent="0.35">
      <c r="D25" s="11"/>
    </row>
    <row r="26" spans="2:10" x14ac:dyDescent="0.35">
      <c r="B26" s="36" t="s">
        <v>45</v>
      </c>
      <c r="C26" s="36"/>
      <c r="D26" s="36"/>
      <c r="E26" s="36"/>
      <c r="F26" s="36"/>
      <c r="G26" s="36"/>
      <c r="H26" s="36"/>
      <c r="I26" s="36"/>
      <c r="J26" s="36"/>
    </row>
    <row r="28" spans="2:10" ht="29" x14ac:dyDescent="0.35">
      <c r="C28" s="37" t="s">
        <v>21</v>
      </c>
      <c r="D28" s="38" t="s">
        <v>33</v>
      </c>
    </row>
    <row r="29" spans="2:10" x14ac:dyDescent="0.35">
      <c r="C29" s="50">
        <v>2020</v>
      </c>
      <c r="D29" s="3">
        <v>0.22</v>
      </c>
    </row>
    <row r="30" spans="2:10" x14ac:dyDescent="0.35">
      <c r="C30" s="56"/>
      <c r="D30" s="57"/>
      <c r="F30" s="13"/>
      <c r="G30" s="13"/>
      <c r="H30" s="13"/>
      <c r="I30" s="13"/>
      <c r="J30" s="13"/>
    </row>
    <row r="31" spans="2:10" x14ac:dyDescent="0.35">
      <c r="C31" s="56"/>
      <c r="D31" s="57"/>
      <c r="G31" s="13"/>
      <c r="H31" s="13"/>
      <c r="I31" s="13"/>
      <c r="J31" s="13"/>
    </row>
    <row r="32" spans="2:10" x14ac:dyDescent="0.35">
      <c r="C32" s="56"/>
      <c r="D32" s="57"/>
      <c r="F32" s="13"/>
      <c r="G32" s="13"/>
      <c r="H32" s="13"/>
      <c r="I32" s="13"/>
      <c r="J32" s="13"/>
    </row>
    <row r="33" spans="3:6" x14ac:dyDescent="0.35">
      <c r="C33" s="2"/>
      <c r="D33" s="11"/>
    </row>
    <row r="34" spans="3:6" x14ac:dyDescent="0.35">
      <c r="C34" s="13"/>
      <c r="D34" s="2"/>
    </row>
    <row r="40" spans="3:6" x14ac:dyDescent="0.35">
      <c r="F40" s="9"/>
    </row>
  </sheetData>
  <phoneticPr fontId="0" type="noConversion"/>
  <pageMargins left="0.7" right="0.7" top="0.75" bottom="0.75" header="0.3" footer="0.3"/>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00D14222FBF2244BC33B392D940254A" ma:contentTypeVersion="13" ma:contentTypeDescription="Crear nuevo documento." ma:contentTypeScope="" ma:versionID="754fdacfcf25d2dd021bd2ce4eb985c8">
  <xsd:schema xmlns:xsd="http://www.w3.org/2001/XMLSchema" xmlns:xs="http://www.w3.org/2001/XMLSchema" xmlns:p="http://schemas.microsoft.com/office/2006/metadata/properties" xmlns:ns3="9ceb9b15-3c4e-4157-bcf7-633a58a9fb1b" xmlns:ns4="5d9420d0-a58d-48ec-bed8-10154a4a54e7" targetNamespace="http://schemas.microsoft.com/office/2006/metadata/properties" ma:root="true" ma:fieldsID="94d759c4b9ca0cb14608b4cb9ae8813d" ns3:_="" ns4:_="">
    <xsd:import namespace="9ceb9b15-3c4e-4157-bcf7-633a58a9fb1b"/>
    <xsd:import namespace="5d9420d0-a58d-48ec-bed8-10154a4a54e7"/>
    <xsd:element name="properties">
      <xsd:complexType>
        <xsd:sequence>
          <xsd:element name="documentManagement">
            <xsd:complexType>
              <xsd:all>
                <xsd:element ref="ns3:MediaServiceMetadata" minOccurs="0"/>
                <xsd:element ref="ns3:MediaServiceFastMetadata" minOccurs="0"/>
                <xsd:element ref="ns3:MediaLengthInSeconds"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eb9b15-3c4e-4157-bcf7-633a58a9fb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9420d0-a58d-48ec-bed8-10154a4a54e7"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E1E31F-DCAC-4E20-BACE-A01B13086C9A}">
  <ds:schemaRefs>
    <ds:schemaRef ds:uri="http://purl.org/dc/elements/1.1/"/>
    <ds:schemaRef ds:uri="http://schemas.microsoft.com/office/2006/metadata/properties"/>
    <ds:schemaRef ds:uri="http://purl.org/dc/terms/"/>
    <ds:schemaRef ds:uri="5d9420d0-a58d-48ec-bed8-10154a4a54e7"/>
    <ds:schemaRef ds:uri="http://schemas.microsoft.com/office/2006/documentManagement/types"/>
    <ds:schemaRef ds:uri="http://schemas.microsoft.com/office/infopath/2007/PartnerControls"/>
    <ds:schemaRef ds:uri="http://schemas.openxmlformats.org/package/2006/metadata/core-properties"/>
    <ds:schemaRef ds:uri="9ceb9b15-3c4e-4157-bcf7-633a58a9fb1b"/>
    <ds:schemaRef ds:uri="http://www.w3.org/XML/1998/namespace"/>
    <ds:schemaRef ds:uri="http://purl.org/dc/dcmitype/"/>
  </ds:schemaRefs>
</ds:datastoreItem>
</file>

<file path=customXml/itemProps2.xml><?xml version="1.0" encoding="utf-8"?>
<ds:datastoreItem xmlns:ds="http://schemas.openxmlformats.org/officeDocument/2006/customXml" ds:itemID="{DD541CB1-698A-4E74-A32B-519DFE328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eb9b15-3c4e-4157-bcf7-633a58a9fb1b"/>
    <ds:schemaRef ds:uri="5d9420d0-a58d-48ec-bed8-10154a4a54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97714-756C-433E-BE25-7C82B9DE1B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5</vt:i4>
      </vt:variant>
    </vt:vector>
  </HeadingPairs>
  <TitlesOfParts>
    <vt:vector size="5" baseType="lpstr">
      <vt:lpstr>Índex</vt:lpstr>
      <vt:lpstr>Entrada de dades </vt:lpstr>
      <vt:lpstr>Calcul de l'estalvi</vt:lpstr>
      <vt:lpstr>Llistat municipis</vt:lpstr>
      <vt:lpstr>Factors de conversió i emissió </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 i bli</dc:creator>
  <cp:lastModifiedBy>llimosfs</cp:lastModifiedBy>
  <cp:lastPrinted>2011-11-16T18:12:34Z</cp:lastPrinted>
  <dcterms:created xsi:type="dcterms:W3CDTF">2011-02-20T18:19:48Z</dcterms:created>
  <dcterms:modified xsi:type="dcterms:W3CDTF">2022-11-18T11:52:19Z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0x010100C00D14222FBF2244BC33B392D940254A</vt:lpwstr>
  </property>
</Properties>
</file>